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自然村" sheetId="1" r:id="rId1"/>
    <sheet name="窄路" sheetId="2" r:id="rId2"/>
  </sheets>
  <calcPr calcId="144525"/>
</workbook>
</file>

<file path=xl/sharedStrings.xml><?xml version="1.0" encoding="utf-8"?>
<sst xmlns="http://schemas.openxmlformats.org/spreadsheetml/2006/main" count="1373" uniqueCount="636">
  <si>
    <t>附件2</t>
  </si>
  <si>
    <t>2019年湖南省自然村通水泥（沥青）路建设项目完成情况一览表</t>
  </si>
  <si>
    <t>填报单位:蓝山县交通运输局</t>
  </si>
  <si>
    <t>序号</t>
  </si>
  <si>
    <t>项目基本情况</t>
  </si>
  <si>
    <t>国省规划、计划情况(建设规模)</t>
  </si>
  <si>
    <t>完成里程和投资</t>
  </si>
  <si>
    <t>本年到位资金(万元)</t>
  </si>
  <si>
    <t>备注</t>
  </si>
  <si>
    <t>县市区</t>
  </si>
  <si>
    <t>乡镇</t>
  </si>
  <si>
    <t>建制村</t>
  </si>
  <si>
    <t>自然村</t>
  </si>
  <si>
    <t>项目名称</t>
  </si>
  <si>
    <t>线路名称</t>
  </si>
  <si>
    <t>线路编码</t>
  </si>
  <si>
    <t>线路里程</t>
  </si>
  <si>
    <t>文号</t>
  </si>
  <si>
    <t>里程                            (公里)</t>
  </si>
  <si>
    <t>投资                             (万元)</t>
  </si>
  <si>
    <t>合计</t>
  </si>
  <si>
    <t>中央   投资</t>
  </si>
  <si>
    <t>省投资</t>
  </si>
  <si>
    <t>市州配套</t>
  </si>
  <si>
    <t>县市区      配套</t>
  </si>
  <si>
    <t>乡镇   配套</t>
  </si>
  <si>
    <t>其它</t>
  </si>
  <si>
    <t>总        计</t>
  </si>
  <si>
    <t>蓝山县</t>
  </si>
  <si>
    <t>所城镇</t>
  </si>
  <si>
    <t>峡源村</t>
  </si>
  <si>
    <t>小峡源</t>
  </si>
  <si>
    <t>大河边至峡源</t>
  </si>
  <si>
    <t>C146431127</t>
  </si>
  <si>
    <t>湘交计统[2018]239号</t>
  </si>
  <si>
    <t>荆竹瑶族乡</t>
  </si>
  <si>
    <t>大坦村</t>
  </si>
  <si>
    <t>青塘</t>
  </si>
  <si>
    <t>X138至青塘</t>
  </si>
  <si>
    <t>V217431127</t>
  </si>
  <si>
    <t>石壁村</t>
  </si>
  <si>
    <t>大洞田</t>
  </si>
  <si>
    <t>石壁至大洞田</t>
  </si>
  <si>
    <t>V256431127</t>
  </si>
  <si>
    <t>毛俊镇</t>
  </si>
  <si>
    <t>羊尾村</t>
  </si>
  <si>
    <t>马上村</t>
  </si>
  <si>
    <t>C183至马上村</t>
  </si>
  <si>
    <t>V276431127</t>
  </si>
  <si>
    <t>犁头瑶族</t>
  </si>
  <si>
    <t>新屋地村</t>
  </si>
  <si>
    <t>成家3组</t>
  </si>
  <si>
    <t>成家村至成家村3组</t>
  </si>
  <si>
    <t>C32B431127</t>
  </si>
  <si>
    <t>浆洞瑶族乡</t>
  </si>
  <si>
    <t>枫木山村</t>
  </si>
  <si>
    <t>小洞坪</t>
  </si>
  <si>
    <t>上洞至小洞</t>
  </si>
  <si>
    <t>Y368431127</t>
  </si>
  <si>
    <t>大桥瑶族乡</t>
  </si>
  <si>
    <t>小目口村</t>
  </si>
  <si>
    <t>石梯头</t>
  </si>
  <si>
    <t>荆竹林场至石梯头</t>
  </si>
  <si>
    <t>Y371431127</t>
  </si>
  <si>
    <t>高良头村</t>
  </si>
  <si>
    <t>联营</t>
  </si>
  <si>
    <t>高良头至联营</t>
  </si>
  <si>
    <t>Y623431127</t>
  </si>
  <si>
    <t>山田村</t>
  </si>
  <si>
    <t>洞头村</t>
  </si>
  <si>
    <t>土市镇</t>
  </si>
  <si>
    <t>刘景福村</t>
  </si>
  <si>
    <t>小景福</t>
  </si>
  <si>
    <t>总市至栗木爻</t>
  </si>
  <si>
    <t>Y624431127</t>
  </si>
  <si>
    <t>塔溪村</t>
  </si>
  <si>
    <t>溪村</t>
  </si>
  <si>
    <t>祠堂圩镇</t>
  </si>
  <si>
    <t>冬茅山村</t>
  </si>
  <si>
    <t>冬茅岭</t>
  </si>
  <si>
    <t>楠市至冬茅山</t>
  </si>
  <si>
    <t>Y621431127</t>
  </si>
  <si>
    <t>新圩镇</t>
  </si>
  <si>
    <t>唐家村</t>
  </si>
  <si>
    <t>小唐家</t>
  </si>
  <si>
    <t>田心至李家</t>
  </si>
  <si>
    <t>Y622431127</t>
  </si>
  <si>
    <t>邹家村</t>
  </si>
  <si>
    <t>小邹家</t>
  </si>
  <si>
    <t>塔峰镇</t>
  </si>
  <si>
    <t>界头村</t>
  </si>
  <si>
    <t>杨伯九</t>
  </si>
  <si>
    <t>杨伯九至占兴岭</t>
  </si>
  <si>
    <t>AA14431127</t>
  </si>
  <si>
    <t>大塘村</t>
  </si>
  <si>
    <t>小大塘</t>
  </si>
  <si>
    <t>AA20431127</t>
  </si>
  <si>
    <t>汇源瑶族乡</t>
  </si>
  <si>
    <t>源峰村</t>
  </si>
  <si>
    <t>罗汉田</t>
  </si>
  <si>
    <t>X053至罗汉田</t>
  </si>
  <si>
    <t>AA22431127</t>
  </si>
  <si>
    <t>岩口铺村</t>
  </si>
  <si>
    <t>小岩口</t>
  </si>
  <si>
    <t>龙泉至岩口</t>
  </si>
  <si>
    <t>C045431127</t>
  </si>
  <si>
    <t>小文星</t>
  </si>
  <si>
    <t>S912至文星</t>
  </si>
  <si>
    <t>C059431127</t>
  </si>
  <si>
    <t>保岗村</t>
  </si>
  <si>
    <t>亮堂湖</t>
  </si>
  <si>
    <t>X052至亮堂湖</t>
  </si>
  <si>
    <t>C05A431127</t>
  </si>
  <si>
    <t>牛栏塘村</t>
  </si>
  <si>
    <t>小牛栏</t>
  </si>
  <si>
    <t>S232至牛栏塘</t>
  </si>
  <si>
    <t>C086431127</t>
  </si>
  <si>
    <t>下清涵村</t>
  </si>
  <si>
    <t>小清涵</t>
  </si>
  <si>
    <t>S353至下清涵</t>
  </si>
  <si>
    <t>C162431127</t>
  </si>
  <si>
    <t>Y366至大塘</t>
  </si>
  <si>
    <t>C193431127</t>
  </si>
  <si>
    <t>五都村</t>
  </si>
  <si>
    <t>小五都</t>
  </si>
  <si>
    <t>S353至五都</t>
  </si>
  <si>
    <t>C197431127</t>
  </si>
  <si>
    <t>溪林村</t>
  </si>
  <si>
    <t>水家渡</t>
  </si>
  <si>
    <t>井湾至水家渡</t>
  </si>
  <si>
    <t>C202431127</t>
  </si>
  <si>
    <t>上源洞村</t>
  </si>
  <si>
    <t>抱虎塞</t>
  </si>
  <si>
    <t>大塘至上源洞</t>
  </si>
  <si>
    <t>C212431127</t>
  </si>
  <si>
    <t>楠市镇</t>
  </si>
  <si>
    <t>大元井村</t>
  </si>
  <si>
    <t>小元井</t>
  </si>
  <si>
    <t>1.7KM-0.4KM</t>
  </si>
  <si>
    <t>C21A431127</t>
  </si>
  <si>
    <t>西埠头村</t>
  </si>
  <si>
    <t>黄茅岭</t>
  </si>
  <si>
    <t>西埠头至黄茅岭茶场</t>
  </si>
  <si>
    <t>C234431127</t>
  </si>
  <si>
    <t>山口村</t>
  </si>
  <si>
    <t>小石坝</t>
  </si>
  <si>
    <t>X030至石坝</t>
  </si>
  <si>
    <t>C276431127</t>
  </si>
  <si>
    <t>背山村</t>
  </si>
  <si>
    <t>大石源</t>
  </si>
  <si>
    <t>石坝至背山</t>
  </si>
  <si>
    <t>C277431127</t>
  </si>
  <si>
    <t>保小</t>
  </si>
  <si>
    <t>XO52至保岗小学</t>
  </si>
  <si>
    <t>C27B431127</t>
  </si>
  <si>
    <t>泉塘村</t>
  </si>
  <si>
    <t>塔黄</t>
  </si>
  <si>
    <t>Y365至塔黄</t>
  </si>
  <si>
    <t>C311431127</t>
  </si>
  <si>
    <t>太平圩镇</t>
  </si>
  <si>
    <t>太平圩村</t>
  </si>
  <si>
    <t>小渣湾</t>
  </si>
  <si>
    <t>渣湾至太平</t>
  </si>
  <si>
    <t>C313431127</t>
  </si>
  <si>
    <t>上奎村</t>
  </si>
  <si>
    <t>桐木</t>
  </si>
  <si>
    <t>S107至桐木林</t>
  </si>
  <si>
    <t>C323431127</t>
  </si>
  <si>
    <t>塘村镇</t>
  </si>
  <si>
    <t>邓林村</t>
  </si>
  <si>
    <t>邓林</t>
  </si>
  <si>
    <t>候家村</t>
  </si>
  <si>
    <t>观洞村</t>
  </si>
  <si>
    <t>蒋家</t>
  </si>
  <si>
    <t>C328至蒋家</t>
  </si>
  <si>
    <t>C327431127</t>
  </si>
  <si>
    <t>大汉口村</t>
  </si>
  <si>
    <t>石尾坝</t>
  </si>
  <si>
    <t>S107至石尾坝</t>
  </si>
  <si>
    <t>C345431127</t>
  </si>
  <si>
    <t>厚冲村</t>
  </si>
  <si>
    <t>黄家</t>
  </si>
  <si>
    <t>C186至黄家</t>
  </si>
  <si>
    <t>C348431127</t>
  </si>
  <si>
    <t>牛承村</t>
  </si>
  <si>
    <t>桐木冲</t>
  </si>
  <si>
    <t>东方大道至桐木冲</t>
  </si>
  <si>
    <t>C359431127</t>
  </si>
  <si>
    <t>万年村</t>
  </si>
  <si>
    <t>马罗代</t>
  </si>
  <si>
    <t>C142至马罗代</t>
  </si>
  <si>
    <t>C35A431127</t>
  </si>
  <si>
    <t>青布村</t>
  </si>
  <si>
    <t>小青布</t>
  </si>
  <si>
    <t>Y949至青布</t>
  </si>
  <si>
    <t>C36A431127</t>
  </si>
  <si>
    <t>林布村</t>
  </si>
  <si>
    <t>小林布</t>
  </si>
  <si>
    <t>0.1KM-0.1KM</t>
  </si>
  <si>
    <t>C40A431127</t>
  </si>
  <si>
    <t>双河村</t>
  </si>
  <si>
    <t>梓木境</t>
  </si>
  <si>
    <t>叉路口-梓木境</t>
  </si>
  <si>
    <t>C42A431127</t>
  </si>
  <si>
    <t>尧仁村</t>
  </si>
  <si>
    <t>板屋</t>
  </si>
  <si>
    <t>Y945至板屋</t>
  </si>
  <si>
    <t>C45A431127</t>
  </si>
  <si>
    <t>史家村</t>
  </si>
  <si>
    <t>铁钉寨</t>
  </si>
  <si>
    <t>史家-铁钉寨</t>
  </si>
  <si>
    <t>C55A431127</t>
  </si>
  <si>
    <t>蓝江村</t>
  </si>
  <si>
    <t>牛皮岭</t>
  </si>
  <si>
    <t>Y948至蓝江</t>
  </si>
  <si>
    <t>C63A431127</t>
  </si>
  <si>
    <t>福兴村</t>
  </si>
  <si>
    <t>唐家湾</t>
  </si>
  <si>
    <t>福兴至唐家湾</t>
  </si>
  <si>
    <t>C66B431127</t>
  </si>
  <si>
    <t>朋佳村</t>
  </si>
  <si>
    <t>甘雾亭</t>
  </si>
  <si>
    <t>Y210至甘雾亭</t>
  </si>
  <si>
    <t>C68B431127</t>
  </si>
  <si>
    <t>小佳田村</t>
  </si>
  <si>
    <t>曹家坪</t>
  </si>
  <si>
    <t>C090至曹家坪</t>
  </si>
  <si>
    <t>C86A431127</t>
  </si>
  <si>
    <t>下歧村</t>
  </si>
  <si>
    <t>C91B431127</t>
  </si>
  <si>
    <t>南岭林场</t>
  </si>
  <si>
    <t>洪观村</t>
  </si>
  <si>
    <t>CA02431127</t>
  </si>
  <si>
    <t>楠市村</t>
  </si>
  <si>
    <t>CA14431127</t>
  </si>
  <si>
    <t>堡城村</t>
  </si>
  <si>
    <t>V000</t>
  </si>
  <si>
    <t>和平村</t>
  </si>
  <si>
    <t>青山脚</t>
  </si>
  <si>
    <t>和平至青山脚</t>
  </si>
  <si>
    <t>V005431127</t>
  </si>
  <si>
    <t>果木村</t>
  </si>
  <si>
    <t>老桐木</t>
  </si>
  <si>
    <t>果木至老桐木冲</t>
  </si>
  <si>
    <t>V013431127</t>
  </si>
  <si>
    <t>源头村</t>
  </si>
  <si>
    <t>源西村</t>
  </si>
  <si>
    <t>源头洞至西埠头</t>
  </si>
  <si>
    <t>V027431127</t>
  </si>
  <si>
    <t>黄泥井村</t>
  </si>
  <si>
    <t>葫芦冲</t>
  </si>
  <si>
    <t>Y165至葫芦冲</t>
  </si>
  <si>
    <t>V046431127</t>
  </si>
  <si>
    <t>李子山</t>
  </si>
  <si>
    <t>岩口洞至李子山</t>
  </si>
  <si>
    <t>V052431127</t>
  </si>
  <si>
    <t>朱凤塘村</t>
  </si>
  <si>
    <t>老鼠坪</t>
  </si>
  <si>
    <t>虾公井至老鼠坪</t>
  </si>
  <si>
    <t>V066431127</t>
  </si>
  <si>
    <t>井下岭</t>
  </si>
  <si>
    <t>井下岭至何家</t>
  </si>
  <si>
    <t>V069431127</t>
  </si>
  <si>
    <t>蒋家洞村</t>
  </si>
  <si>
    <t>小蒋家</t>
  </si>
  <si>
    <t>大蒋家至小蒋家</t>
  </si>
  <si>
    <t>V082431127</t>
  </si>
  <si>
    <t>窝冲</t>
  </si>
  <si>
    <t>C137至窝冲</t>
  </si>
  <si>
    <t>V140431127</t>
  </si>
  <si>
    <t>长铺村</t>
  </si>
  <si>
    <t>下五家</t>
  </si>
  <si>
    <t>Y619至下五家</t>
  </si>
  <si>
    <t>V149431127</t>
  </si>
  <si>
    <t>坪洞</t>
  </si>
  <si>
    <t>C238至坪洞</t>
  </si>
  <si>
    <t>V193431127</t>
  </si>
  <si>
    <t>龙家源</t>
  </si>
  <si>
    <t>X045至龙家源</t>
  </si>
  <si>
    <t>V196431127</t>
  </si>
  <si>
    <t>桂源村</t>
  </si>
  <si>
    <t>断井坳</t>
  </si>
  <si>
    <t>C240至断井坳</t>
  </si>
  <si>
    <t>V209431127</t>
  </si>
  <si>
    <t>早禾背</t>
  </si>
  <si>
    <t>上面村至新圩村</t>
  </si>
  <si>
    <t>V211431127</t>
  </si>
  <si>
    <t>小江洞村</t>
  </si>
  <si>
    <t>Y618至桐木冲</t>
  </si>
  <si>
    <t>V246431127</t>
  </si>
  <si>
    <t>石增村</t>
  </si>
  <si>
    <t>陈家寨</t>
  </si>
  <si>
    <t>C333至陈家寨</t>
  </si>
  <si>
    <t>V251431127</t>
  </si>
  <si>
    <t>昌头坪村</t>
  </si>
  <si>
    <t>湖海村</t>
  </si>
  <si>
    <t>C080至湖海村</t>
  </si>
  <si>
    <t>V265431127</t>
  </si>
  <si>
    <t>老屋里村</t>
  </si>
  <si>
    <t>走马冲</t>
  </si>
  <si>
    <t>C175至走马冲</t>
  </si>
  <si>
    <t>V306431127</t>
  </si>
  <si>
    <t>詹家坊村</t>
  </si>
  <si>
    <t>马山脚</t>
  </si>
  <si>
    <t>C090至马山脚</t>
  </si>
  <si>
    <t>V310431127</t>
  </si>
  <si>
    <t>虎形村</t>
  </si>
  <si>
    <t>石盘头</t>
  </si>
  <si>
    <t>Y624至石盘头</t>
  </si>
  <si>
    <t>V315431127</t>
  </si>
  <si>
    <t>涵江村</t>
  </si>
  <si>
    <t>上清涵</t>
  </si>
  <si>
    <t>田家至上清涵</t>
  </si>
  <si>
    <t>V317431127</t>
  </si>
  <si>
    <t>上何</t>
  </si>
  <si>
    <t>C169至上何</t>
  </si>
  <si>
    <t>V318431127</t>
  </si>
  <si>
    <t>梅溪村</t>
  </si>
  <si>
    <t>新梅溪</t>
  </si>
  <si>
    <t>梅溪至新梅溪</t>
  </si>
  <si>
    <t>V319431127</t>
  </si>
  <si>
    <t>龙桥</t>
  </si>
  <si>
    <t>S353至龙桥</t>
  </si>
  <si>
    <t>V321431127</t>
  </si>
  <si>
    <t>甘溪村</t>
  </si>
  <si>
    <t>甘洋洞</t>
  </si>
  <si>
    <t>甘溪至甘洋洞</t>
  </si>
  <si>
    <t>V327431127</t>
  </si>
  <si>
    <t>东侧村</t>
  </si>
  <si>
    <t>灌下洞</t>
  </si>
  <si>
    <t>V004至灌下洞</t>
  </si>
  <si>
    <t>V334431127</t>
  </si>
  <si>
    <t>孟家</t>
  </si>
  <si>
    <t>S354至孟家</t>
  </si>
  <si>
    <t>V335431127</t>
  </si>
  <si>
    <t>大洞村</t>
  </si>
  <si>
    <t>大洞</t>
  </si>
  <si>
    <t>梅溪至大洞</t>
  </si>
  <si>
    <t>V380431127</t>
  </si>
  <si>
    <t>环连村</t>
  </si>
  <si>
    <t>新换连</t>
  </si>
  <si>
    <t>Y084至新换连</t>
  </si>
  <si>
    <t>V453431127</t>
  </si>
  <si>
    <t>芹菜村</t>
  </si>
  <si>
    <t>老屋场</t>
  </si>
  <si>
    <t>S231至老屋场</t>
  </si>
  <si>
    <t>V475431127</t>
  </si>
  <si>
    <t>山口岭</t>
  </si>
  <si>
    <t>Y367至山口岭</t>
  </si>
  <si>
    <t>V494431127</t>
  </si>
  <si>
    <t>红凉亭</t>
  </si>
  <si>
    <t>Y366至红凉亭</t>
  </si>
  <si>
    <t>V495431127</t>
  </si>
  <si>
    <t>杨梅村</t>
  </si>
  <si>
    <t>喇叭口</t>
  </si>
  <si>
    <t>牛形至喇叭口</t>
  </si>
  <si>
    <t>V498431127</t>
  </si>
  <si>
    <t>蒋家村</t>
  </si>
  <si>
    <t>栗木爻至蒋家</t>
  </si>
  <si>
    <t>V500431127</t>
  </si>
  <si>
    <t>钟家坊村</t>
  </si>
  <si>
    <t>段家坊</t>
  </si>
  <si>
    <t>C090至段家坊</t>
  </si>
  <si>
    <t>V507431127</t>
  </si>
  <si>
    <t>太平村</t>
  </si>
  <si>
    <t>红花冲</t>
  </si>
  <si>
    <t>Y695至红花冲</t>
  </si>
  <si>
    <t>V508431127</t>
  </si>
  <si>
    <t>蓝江</t>
  </si>
  <si>
    <t>蓝江公路</t>
  </si>
  <si>
    <t>V510431127</t>
  </si>
  <si>
    <t>毛俊村</t>
  </si>
  <si>
    <t>火烧冲</t>
  </si>
  <si>
    <t>S107至火烧冲</t>
  </si>
  <si>
    <t>V519431127</t>
  </si>
  <si>
    <t>下何</t>
  </si>
  <si>
    <t>S353至下何</t>
  </si>
  <si>
    <t>V521431127</t>
  </si>
  <si>
    <t>竹山村</t>
  </si>
  <si>
    <t>竹山道</t>
  </si>
  <si>
    <t>竹山村村道</t>
  </si>
  <si>
    <t>AA10431127</t>
  </si>
  <si>
    <t>岩口洞村</t>
  </si>
  <si>
    <t>周家</t>
  </si>
  <si>
    <t>AA24431127</t>
  </si>
  <si>
    <t>上丰头村</t>
  </si>
  <si>
    <t>红面冲</t>
  </si>
  <si>
    <t>S912至东侧</t>
  </si>
  <si>
    <t>C011431127</t>
  </si>
  <si>
    <t>朱家村</t>
  </si>
  <si>
    <t>鹊峰</t>
  </si>
  <si>
    <t>S107至鹊峰</t>
  </si>
  <si>
    <t>C067431127</t>
  </si>
  <si>
    <t>朱家坪</t>
  </si>
  <si>
    <t>S351至朱家坪</t>
  </si>
  <si>
    <t>C101431127</t>
  </si>
  <si>
    <t>渣湾村</t>
  </si>
  <si>
    <t>太平圩</t>
  </si>
  <si>
    <t>虎溪村</t>
  </si>
  <si>
    <t>虎溪</t>
  </si>
  <si>
    <t>Y620至虎溪</t>
  </si>
  <si>
    <t>C340431127</t>
  </si>
  <si>
    <t>上下村</t>
  </si>
  <si>
    <t>桐油坪</t>
  </si>
  <si>
    <t>上下村至桐油坪</t>
  </si>
  <si>
    <t>C64B431127</t>
  </si>
  <si>
    <t>岩口井</t>
  </si>
  <si>
    <t>上下村至岩口井</t>
  </si>
  <si>
    <t>C65B431127</t>
  </si>
  <si>
    <t>上泉洞村</t>
  </si>
  <si>
    <t>新安</t>
  </si>
  <si>
    <t>Y956至新安</t>
  </si>
  <si>
    <t>C83A431127</t>
  </si>
  <si>
    <t>两江村</t>
  </si>
  <si>
    <t>岩口铺</t>
  </si>
  <si>
    <t>岩口洞至岩口铺</t>
  </si>
  <si>
    <t>V053431127</t>
  </si>
  <si>
    <t>虾公井</t>
  </si>
  <si>
    <t>樟树脚至老鼠坪</t>
  </si>
  <si>
    <t>V067431127</t>
  </si>
  <si>
    <t>湾田村</t>
  </si>
  <si>
    <t>老执洋</t>
  </si>
  <si>
    <t>老湾田执洋</t>
  </si>
  <si>
    <t>V467431127</t>
  </si>
  <si>
    <t>执洋</t>
  </si>
  <si>
    <t>C305至老执洋</t>
  </si>
  <si>
    <t>V468431127</t>
  </si>
  <si>
    <t>海乾下</t>
  </si>
  <si>
    <t>永桥至小佳田</t>
  </si>
  <si>
    <t>V503431127</t>
  </si>
  <si>
    <t>万山村</t>
  </si>
  <si>
    <t>小万山</t>
  </si>
  <si>
    <t>S912至万山</t>
  </si>
  <si>
    <t>C052431127</t>
  </si>
  <si>
    <t>成家村</t>
  </si>
  <si>
    <t>塘复</t>
  </si>
  <si>
    <t>S216-塘复</t>
  </si>
  <si>
    <t>C08A431127</t>
  </si>
  <si>
    <t>S351至上下村</t>
  </si>
  <si>
    <t>C106431127</t>
  </si>
  <si>
    <t>大富头村</t>
  </si>
  <si>
    <t>富头小学</t>
  </si>
  <si>
    <t>大富头至大富头小学</t>
  </si>
  <si>
    <t>C118431127</t>
  </si>
  <si>
    <t>子塘村</t>
  </si>
  <si>
    <t>子塘</t>
  </si>
  <si>
    <t>Y206至子塘</t>
  </si>
  <si>
    <t>C130431127</t>
  </si>
  <si>
    <t>高良头</t>
  </si>
  <si>
    <t>X114至高良头</t>
  </si>
  <si>
    <t>C137431127</t>
  </si>
  <si>
    <t>四丘塘</t>
  </si>
  <si>
    <t>S351至均田</t>
  </si>
  <si>
    <t>C290431127</t>
  </si>
  <si>
    <t>均田村</t>
  </si>
  <si>
    <t>上均田</t>
  </si>
  <si>
    <t>希政村</t>
  </si>
  <si>
    <t>子荣</t>
  </si>
  <si>
    <t>Y297至子荣</t>
  </si>
  <si>
    <t>C29A431127</t>
  </si>
  <si>
    <t>涩源村</t>
  </si>
  <si>
    <t>歧山</t>
  </si>
  <si>
    <t>新村至歧山</t>
  </si>
  <si>
    <t>C302431127</t>
  </si>
  <si>
    <t>沿山村</t>
  </si>
  <si>
    <t>沿山</t>
  </si>
  <si>
    <t>S107至沿山</t>
  </si>
  <si>
    <t>C321431127</t>
  </si>
  <si>
    <t>湾井镇</t>
  </si>
  <si>
    <t>青山尾村</t>
  </si>
  <si>
    <t>锡楼村</t>
  </si>
  <si>
    <t>广坪岭</t>
  </si>
  <si>
    <t>C306至广坪岭</t>
  </si>
  <si>
    <t>C36B431127</t>
  </si>
  <si>
    <t>曲龙尾</t>
  </si>
  <si>
    <t>X082至洞尾</t>
  </si>
  <si>
    <t>C39A431127</t>
  </si>
  <si>
    <t>下洞村</t>
  </si>
  <si>
    <t>杜家村</t>
  </si>
  <si>
    <t>下洞至杜家围</t>
  </si>
  <si>
    <t>C50B431127</t>
  </si>
  <si>
    <t>排田村</t>
  </si>
  <si>
    <t>排沙洞</t>
  </si>
  <si>
    <t>排田至排沙洞</t>
  </si>
  <si>
    <t>C82B431127</t>
  </si>
  <si>
    <t>田心铺村</t>
  </si>
  <si>
    <t>田心铺</t>
  </si>
  <si>
    <t>X051至田心铺</t>
  </si>
  <si>
    <t>C92B431127</t>
  </si>
  <si>
    <t>宅头村</t>
  </si>
  <si>
    <t>竹园下</t>
  </si>
  <si>
    <t>C260至新屋地</t>
  </si>
  <si>
    <t>V098431127</t>
  </si>
  <si>
    <t>秧田冲村</t>
  </si>
  <si>
    <t>桐子坪</t>
  </si>
  <si>
    <t>C068至桐子坪</t>
  </si>
  <si>
    <t>V260431127</t>
  </si>
  <si>
    <t>庙脚</t>
  </si>
  <si>
    <t>C193至庙脚</t>
  </si>
  <si>
    <t>V279431127</t>
  </si>
  <si>
    <t>S351至黄家</t>
  </si>
  <si>
    <t>V372431127</t>
  </si>
  <si>
    <t>水口村</t>
  </si>
  <si>
    <t>吴家</t>
  </si>
  <si>
    <t>水口村至吴家</t>
  </si>
  <si>
    <t>V419431127</t>
  </si>
  <si>
    <t>四村村</t>
  </si>
  <si>
    <t>萝卜冲</t>
  </si>
  <si>
    <t>楼溪至萝卜冲</t>
  </si>
  <si>
    <t>C361431127</t>
  </si>
  <si>
    <t>箭岭村</t>
  </si>
  <si>
    <t>茶板岭</t>
  </si>
  <si>
    <t>X052至箭岭</t>
  </si>
  <si>
    <t>C06A431127</t>
  </si>
  <si>
    <t>小万年</t>
  </si>
  <si>
    <t>楼溪村</t>
  </si>
  <si>
    <t>宅田</t>
  </si>
  <si>
    <t>谭何村</t>
  </si>
  <si>
    <t>石井</t>
  </si>
  <si>
    <t>S353至石井</t>
  </si>
  <si>
    <t>C364431127</t>
  </si>
  <si>
    <t>何家村</t>
  </si>
  <si>
    <t>X045至何家</t>
  </si>
  <si>
    <t>V227431127</t>
  </si>
  <si>
    <t>沙溪村</t>
  </si>
  <si>
    <t>石坪村</t>
  </si>
  <si>
    <t>C062至石坪</t>
  </si>
  <si>
    <t>V254431127</t>
  </si>
  <si>
    <t>西南村</t>
  </si>
  <si>
    <t>湘粤路至西南村</t>
  </si>
  <si>
    <t>C01A431127</t>
  </si>
  <si>
    <t>金银塘</t>
  </si>
  <si>
    <t>大富头至金银塘</t>
  </si>
  <si>
    <t>C055431127</t>
  </si>
  <si>
    <t>四亩田</t>
  </si>
  <si>
    <t>S354至四亩田</t>
  </si>
  <si>
    <t>V038431127</t>
  </si>
  <si>
    <t>占家岭</t>
  </si>
  <si>
    <t>V528431127</t>
  </si>
  <si>
    <t>珠凤塘</t>
  </si>
  <si>
    <t>Y165至珠凤塘</t>
  </si>
  <si>
    <t>C047431127</t>
  </si>
  <si>
    <t>南蛇洞</t>
  </si>
  <si>
    <t>X052至南蛇洞</t>
  </si>
  <si>
    <t>C07A431127</t>
  </si>
  <si>
    <t>塘复村</t>
  </si>
  <si>
    <t>下塘复</t>
  </si>
  <si>
    <t>Y622至邹家</t>
  </si>
  <si>
    <t>C177431127</t>
  </si>
  <si>
    <t>栗江村</t>
  </si>
  <si>
    <t>小栗江</t>
  </si>
  <si>
    <t>小江洞至栗江</t>
  </si>
  <si>
    <t>C063431127</t>
  </si>
  <si>
    <t>洞庭村</t>
  </si>
  <si>
    <t>小洞庭</t>
  </si>
  <si>
    <t>S912至洞庭</t>
  </si>
  <si>
    <t>C257431127</t>
  </si>
  <si>
    <t>杨家坪村</t>
  </si>
  <si>
    <t>马鞍山至杨家坪</t>
  </si>
  <si>
    <t>V192431127</t>
  </si>
  <si>
    <t>毛江村</t>
  </si>
  <si>
    <t>大田里</t>
  </si>
  <si>
    <t>Y366至山岭圭</t>
  </si>
  <si>
    <t>V285431127</t>
  </si>
  <si>
    <t>滨溪村</t>
  </si>
  <si>
    <t>李家园</t>
  </si>
  <si>
    <t>C171至李家园</t>
  </si>
  <si>
    <t>V208431127</t>
  </si>
  <si>
    <t>单位负责人：</t>
  </si>
  <si>
    <t>填报人：</t>
  </si>
  <si>
    <t>联系电话：0746-2213302</t>
  </si>
  <si>
    <t>填报日期:2019年12月25日</t>
  </si>
  <si>
    <t>备注：该表完成情况要求按截止11月底和预计至12月31日的数据分别统计填报，项目需同信息管理系统中数据保持一致</t>
  </si>
  <si>
    <r>
      <t>201</t>
    </r>
    <r>
      <rPr>
        <b/>
        <sz val="18"/>
        <rFont val="宋体"/>
        <charset val="134"/>
      </rPr>
      <t>9</t>
    </r>
    <r>
      <rPr>
        <b/>
        <sz val="18"/>
        <rFont val="宋体"/>
        <charset val="134"/>
      </rPr>
      <t>年湖南省提质改造农村公路项目完成情况一览表</t>
    </r>
  </si>
  <si>
    <t>填报单位:</t>
  </si>
  <si>
    <t>蓝山县交通运输局</t>
  </si>
  <si>
    <t>项目所在地</t>
  </si>
  <si>
    <t>完成里程、标准和投资</t>
  </si>
  <si>
    <t>路线编码</t>
  </si>
  <si>
    <t>路线里程(公里)</t>
  </si>
  <si>
    <t>县道</t>
  </si>
  <si>
    <t>乡道</t>
  </si>
  <si>
    <t>村道</t>
  </si>
  <si>
    <t>市州   配套</t>
  </si>
  <si>
    <t>县市区配套</t>
  </si>
  <si>
    <t>小计</t>
  </si>
  <si>
    <t>里程           (公里)</t>
  </si>
  <si>
    <t>投资   (万元)</t>
  </si>
  <si>
    <t>宽度(米)</t>
  </si>
  <si>
    <t>投资             (万元)</t>
  </si>
  <si>
    <t>里程(公里)</t>
  </si>
  <si>
    <t>里程               (公里)</t>
  </si>
  <si>
    <t>投资                 (万元)</t>
  </si>
  <si>
    <t>总计</t>
  </si>
  <si>
    <t>一、窄路面加宽项目</t>
  </si>
  <si>
    <t>荆竹至新寨</t>
  </si>
  <si>
    <t>荆竹乡</t>
  </si>
  <si>
    <t>新寨</t>
  </si>
  <si>
    <t>湘交计统[2018]39号</t>
  </si>
  <si>
    <t>X139431127</t>
  </si>
  <si>
    <t>桃源至源桐</t>
  </si>
  <si>
    <t>祠堂圩</t>
  </si>
  <si>
    <t>Y620431127</t>
  </si>
  <si>
    <t>X138至石壁</t>
  </si>
  <si>
    <t>石壁</t>
  </si>
  <si>
    <t>C253431127</t>
  </si>
  <si>
    <t>去年报0.745</t>
  </si>
  <si>
    <t>山湾至竹源</t>
  </si>
  <si>
    <t>塔峰</t>
  </si>
  <si>
    <t>团结</t>
  </si>
  <si>
    <t>C019431127</t>
  </si>
  <si>
    <t>X138至蒲林</t>
  </si>
  <si>
    <t>荆竹</t>
  </si>
  <si>
    <t>蒲林</t>
  </si>
  <si>
    <t>C249431127</t>
  </si>
  <si>
    <t>S351至栗歧岭</t>
  </si>
  <si>
    <t>土市</t>
  </si>
  <si>
    <t>南岭</t>
  </si>
  <si>
    <t>C261431127</t>
  </si>
  <si>
    <t>新村至上泉洞</t>
  </si>
  <si>
    <t>上泉洞</t>
  </si>
  <si>
    <t>C297431127</t>
  </si>
  <si>
    <t>成家村至新屋地</t>
  </si>
  <si>
    <t>犁头</t>
  </si>
  <si>
    <t>新屋地</t>
  </si>
  <si>
    <t>C038431127</t>
  </si>
  <si>
    <t>Y370至大冲</t>
  </si>
  <si>
    <t>大桥</t>
  </si>
  <si>
    <t>大源</t>
  </si>
  <si>
    <t>C243431127</t>
  </si>
  <si>
    <t>湾田至爻山</t>
  </si>
  <si>
    <t>C305431127</t>
  </si>
  <si>
    <t>二、重要县乡道项目</t>
  </si>
  <si>
    <t>三、县乡道路面硬化“边界路”、“断头路”</t>
  </si>
  <si>
    <t>四、撤并建制村通畅项目</t>
  </si>
  <si>
    <t>联系电话：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</si>
</sst>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);[Red]\(0.000\)"/>
    <numFmt numFmtId="177" formatCode="0.0_);[Red]\(0.0\)"/>
    <numFmt numFmtId="178" formatCode="0_);[Red]\(0\)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u/>
      <sz val="18"/>
      <name val="宋体"/>
      <charset val="134"/>
    </font>
    <font>
      <b/>
      <sz val="10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6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17" borderId="2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6" borderId="32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6" fillId="21" borderId="29" applyNumberFormat="0" applyAlignment="0" applyProtection="0">
      <alignment vertical="center"/>
    </xf>
    <xf numFmtId="0" fontId="28" fillId="21" borderId="27" applyNumberFormat="0" applyAlignment="0" applyProtection="0">
      <alignment vertical="center"/>
    </xf>
    <xf numFmtId="0" fontId="30" fillId="25" borderId="30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3" fillId="0" borderId="33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0"/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2" fillId="0" borderId="1" xfId="52" applyNumberFormat="1" applyFont="1" applyFill="1" applyBorder="1" applyAlignment="1" applyProtection="1">
      <alignment vertical="center" wrapText="1"/>
    </xf>
    <xf numFmtId="0" fontId="2" fillId="0" borderId="2" xfId="52" applyNumberFormat="1" applyFont="1" applyFill="1" applyBorder="1" applyAlignment="1" applyProtection="1">
      <alignment horizontal="center" vertical="center" wrapText="1"/>
    </xf>
    <xf numFmtId="0" fontId="2" fillId="0" borderId="3" xfId="52" applyNumberFormat="1" applyFont="1" applyFill="1" applyBorder="1" applyAlignment="1" applyProtection="1">
      <alignment horizontal="center" vertical="center" wrapText="1"/>
    </xf>
    <xf numFmtId="0" fontId="2" fillId="0" borderId="4" xfId="52" applyNumberFormat="1" applyFont="1" applyFill="1" applyBorder="1" applyAlignment="1" applyProtection="1">
      <alignment horizontal="center" vertical="center" wrapText="1"/>
    </xf>
    <xf numFmtId="0" fontId="2" fillId="0" borderId="5" xfId="52" applyNumberFormat="1" applyFont="1" applyFill="1" applyBorder="1" applyAlignment="1" applyProtection="1">
      <alignment horizontal="center" vertical="center" wrapText="1"/>
    </xf>
    <xf numFmtId="0" fontId="2" fillId="0" borderId="6" xfId="52" applyNumberFormat="1" applyFont="1" applyFill="1" applyBorder="1" applyAlignment="1" applyProtection="1">
      <alignment horizontal="center" vertical="center" wrapText="1"/>
    </xf>
    <xf numFmtId="0" fontId="2" fillId="0" borderId="7" xfId="52" applyNumberFormat="1" applyFont="1" applyFill="1" applyBorder="1" applyAlignment="1" applyProtection="1">
      <alignment horizontal="center" vertical="center" wrapText="1"/>
    </xf>
    <xf numFmtId="0" fontId="2" fillId="0" borderId="8" xfId="52" applyNumberFormat="1" applyFont="1" applyFill="1" applyBorder="1" applyAlignment="1" applyProtection="1">
      <alignment vertical="center" wrapText="1"/>
    </xf>
    <xf numFmtId="0" fontId="2" fillId="0" borderId="9" xfId="52" applyNumberFormat="1" applyFont="1" applyFill="1" applyBorder="1" applyAlignment="1" applyProtection="1">
      <alignment horizontal="center" vertical="center" wrapText="1"/>
    </xf>
    <xf numFmtId="0" fontId="2" fillId="0" borderId="10" xfId="52" applyNumberFormat="1" applyFont="1" applyFill="1" applyBorder="1" applyAlignment="1" applyProtection="1">
      <alignment horizontal="center" vertical="center" wrapText="1"/>
    </xf>
    <xf numFmtId="0" fontId="4" fillId="0" borderId="10" xfId="52" applyNumberFormat="1" applyFont="1" applyFill="1" applyBorder="1" applyAlignment="1" applyProtection="1">
      <alignment horizontal="center" vertical="center" wrapText="1"/>
    </xf>
    <xf numFmtId="0" fontId="4" fillId="0" borderId="11" xfId="52" applyNumberFormat="1" applyFont="1" applyFill="1" applyBorder="1" applyAlignment="1" applyProtection="1">
      <alignment horizontal="center" vertical="center" wrapText="1"/>
    </xf>
    <xf numFmtId="0" fontId="2" fillId="0" borderId="12" xfId="52" applyNumberFormat="1" applyFont="1" applyFill="1" applyBorder="1" applyAlignment="1" applyProtection="1">
      <alignment horizontal="center" vertical="center" wrapText="1"/>
    </xf>
    <xf numFmtId="0" fontId="4" fillId="0" borderId="12" xfId="52" applyNumberFormat="1" applyFont="1" applyFill="1" applyBorder="1" applyAlignment="1" applyProtection="1">
      <alignment horizontal="center" vertical="center" wrapText="1"/>
    </xf>
    <xf numFmtId="0" fontId="2" fillId="0" borderId="8" xfId="52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9" xfId="53" applyFont="1" applyFill="1" applyBorder="1" applyAlignment="1">
      <alignment horizontal="center" vertical="center" wrapText="1"/>
    </xf>
    <xf numFmtId="49" fontId="9" fillId="2" borderId="9" xfId="45" applyNumberFormat="1" applyFont="1" applyFill="1" applyBorder="1" applyAlignment="1">
      <alignment horizontal="center" vertical="center"/>
    </xf>
    <xf numFmtId="0" fontId="8" fillId="2" borderId="9" xfId="53" applyFont="1" applyFill="1" applyBorder="1" applyAlignment="1">
      <alignment horizontal="center" vertical="center"/>
    </xf>
    <xf numFmtId="0" fontId="8" fillId="2" borderId="9" xfId="53" applyFont="1" applyFill="1" applyBorder="1" applyAlignment="1">
      <alignment horizontal="center" vertical="center" wrapText="1"/>
    </xf>
    <xf numFmtId="49" fontId="9" fillId="2" borderId="9" xfId="45" applyNumberFormat="1" applyFont="1" applyFill="1" applyBorder="1" applyAlignment="1">
      <alignment horizontal="center" vertical="center" wrapText="1" shrinkToFit="1"/>
    </xf>
    <xf numFmtId="0" fontId="9" fillId="0" borderId="9" xfId="51" applyFont="1" applyFill="1" applyBorder="1" applyAlignment="1">
      <alignment horizontal="center" vertical="center" wrapText="1"/>
    </xf>
    <xf numFmtId="0" fontId="9" fillId="0" borderId="9" xfId="51" applyFont="1" applyFill="1" applyBorder="1" applyAlignment="1">
      <alignment horizontal="center" vertical="center"/>
    </xf>
    <xf numFmtId="0" fontId="9" fillId="0" borderId="9" xfId="51" applyNumberFormat="1" applyFont="1" applyFill="1" applyBorder="1" applyAlignment="1">
      <alignment horizontal="center" vertical="center" wrapText="1"/>
    </xf>
    <xf numFmtId="0" fontId="10" fillId="0" borderId="9" xfId="53" applyFont="1" applyFill="1" applyBorder="1" applyAlignment="1">
      <alignment horizontal="center" vertical="center" wrapText="1"/>
    </xf>
    <xf numFmtId="49" fontId="11" fillId="2" borderId="9" xfId="45" applyNumberFormat="1" applyFont="1" applyFill="1" applyBorder="1" applyAlignment="1">
      <alignment horizontal="center" vertical="center"/>
    </xf>
    <xf numFmtId="0" fontId="10" fillId="2" borderId="9" xfId="53" applyFont="1" applyFill="1" applyBorder="1" applyAlignment="1">
      <alignment horizontal="center" vertical="center"/>
    </xf>
    <xf numFmtId="0" fontId="10" fillId="2" borderId="9" xfId="53" applyFont="1" applyFill="1" applyBorder="1" applyAlignment="1">
      <alignment horizontal="center" vertical="center" wrapText="1"/>
    </xf>
    <xf numFmtId="49" fontId="11" fillId="2" borderId="9" xfId="45" applyNumberFormat="1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52" applyNumberFormat="1" applyFont="1" applyFill="1" applyBorder="1" applyAlignment="1" applyProtection="1">
      <alignment horizontal="center" vertical="center" wrapText="1"/>
    </xf>
    <xf numFmtId="0" fontId="4" fillId="0" borderId="13" xfId="52" applyNumberFormat="1" applyFont="1" applyFill="1" applyBorder="1" applyAlignment="1" applyProtection="1">
      <alignment horizontal="center" vertical="center" wrapText="1"/>
    </xf>
    <xf numFmtId="0" fontId="4" fillId="0" borderId="8" xfId="52" applyNumberFormat="1" applyFont="1" applyFill="1" applyBorder="1" applyAlignment="1" applyProtection="1">
      <alignment horizontal="center" vertical="center" wrapText="1"/>
    </xf>
    <xf numFmtId="0" fontId="4" fillId="0" borderId="16" xfId="52" applyNumberFormat="1" applyFont="1" applyFill="1" applyBorder="1" applyAlignment="1" applyProtection="1">
      <alignment horizontal="center" vertical="center" wrapText="1"/>
    </xf>
    <xf numFmtId="0" fontId="4" fillId="0" borderId="17" xfId="52" applyNumberFormat="1" applyFont="1" applyFill="1" applyBorder="1" applyAlignment="1" applyProtection="1">
      <alignment horizontal="center" vertical="center" wrapText="1"/>
    </xf>
    <xf numFmtId="0" fontId="4" fillId="0" borderId="9" xfId="52" applyNumberFormat="1" applyFont="1" applyFill="1" applyBorder="1" applyAlignment="1" applyProtection="1">
      <alignment horizontal="center" vertical="center" wrapText="1"/>
    </xf>
    <xf numFmtId="177" fontId="4" fillId="0" borderId="9" xfId="52" applyNumberFormat="1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176" fontId="8" fillId="2" borderId="9" xfId="53" applyNumberFormat="1" applyFont="1" applyFill="1" applyBorder="1" applyAlignment="1">
      <alignment vertical="center"/>
    </xf>
    <xf numFmtId="176" fontId="10" fillId="2" borderId="9" xfId="53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4" fillId="0" borderId="6" xfId="52" applyNumberFormat="1" applyFont="1" applyFill="1" applyBorder="1" applyAlignment="1" applyProtection="1">
      <alignment horizontal="center" vertical="center" wrapText="1"/>
    </xf>
    <xf numFmtId="0" fontId="4" fillId="0" borderId="7" xfId="52" applyNumberFormat="1" applyFont="1" applyFill="1" applyBorder="1" applyAlignment="1" applyProtection="1">
      <alignment horizontal="center" vertical="center" wrapText="1"/>
    </xf>
    <xf numFmtId="0" fontId="4" fillId="0" borderId="18" xfId="52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52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1" xfId="52" applyNumberFormat="1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3" fillId="0" borderId="20" xfId="52" applyNumberFormat="1" applyFont="1" applyFill="1" applyBorder="1" applyAlignment="1" applyProtection="1">
      <alignment vertical="center" wrapText="1"/>
    </xf>
    <xf numFmtId="0" fontId="13" fillId="0" borderId="2" xfId="52" applyNumberFormat="1" applyFont="1" applyFill="1" applyBorder="1" applyAlignment="1" applyProtection="1">
      <alignment horizontal="center" vertical="center" wrapText="1"/>
    </xf>
    <xf numFmtId="0" fontId="13" fillId="0" borderId="21" xfId="52" applyNumberFormat="1" applyFont="1" applyFill="1" applyBorder="1" applyAlignment="1" applyProtection="1">
      <alignment vertical="center" wrapText="1"/>
    </xf>
    <xf numFmtId="0" fontId="13" fillId="0" borderId="9" xfId="52" applyNumberFormat="1" applyFont="1" applyFill="1" applyBorder="1" applyAlignment="1" applyProtection="1">
      <alignment horizontal="center" vertical="center" wrapText="1"/>
    </xf>
    <xf numFmtId="0" fontId="13" fillId="0" borderId="21" xfId="52" applyNumberFormat="1" applyFont="1" applyFill="1" applyBorder="1" applyAlignment="1" applyProtection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vertical="center"/>
    </xf>
    <xf numFmtId="0" fontId="15" fillId="0" borderId="21" xfId="0" applyFont="1" applyFill="1" applyBorder="1" applyAlignment="1">
      <alignment horizontal="center" vertical="center"/>
    </xf>
    <xf numFmtId="178" fontId="15" fillId="0" borderId="9" xfId="0" applyNumberFormat="1" applyFont="1" applyFill="1" applyBorder="1" applyAlignment="1">
      <alignment horizontal="center" vertical="center"/>
    </xf>
    <xf numFmtId="178" fontId="15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5" fillId="0" borderId="9" xfId="0" applyNumberFormat="1" applyFont="1" applyFill="1" applyBorder="1" applyAlignment="1">
      <alignment vertical="center"/>
    </xf>
    <xf numFmtId="0" fontId="15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3" xfId="52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178" fontId="15" fillId="2" borderId="9" xfId="0" applyNumberFormat="1" applyFont="1" applyFill="1" applyBorder="1" applyAlignment="1">
      <alignment horizontal="center" vertical="center"/>
    </xf>
    <xf numFmtId="178" fontId="15" fillId="2" borderId="9" xfId="0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5" fillId="2" borderId="9" xfId="0" applyNumberFormat="1" applyFont="1" applyFill="1" applyBorder="1" applyAlignment="1">
      <alignment horizontal="center" vertical="center" wrapText="1"/>
    </xf>
    <xf numFmtId="176" fontId="15" fillId="0" borderId="9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千位分隔_99年最新计划" xf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Sheet1" xfId="52"/>
    <cellStyle name="常规 3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67"/>
  <sheetViews>
    <sheetView workbookViewId="0">
      <selection activeCell="C28" sqref="C28"/>
    </sheetView>
  </sheetViews>
  <sheetFormatPr defaultColWidth="8.8" defaultRowHeight="18" customHeight="1"/>
  <cols>
    <col min="1" max="1" width="3.7" style="87" customWidth="1"/>
    <col min="2" max="2" width="7.625" style="87" customWidth="1"/>
    <col min="3" max="3" width="10.7666666666667" style="87" customWidth="1"/>
    <col min="4" max="4" width="8.9" style="87" customWidth="1"/>
    <col min="5" max="5" width="8.3" style="87" customWidth="1"/>
    <col min="6" max="6" width="17.5" style="87" customWidth="1"/>
    <col min="7" max="7" width="17.1" style="87" customWidth="1"/>
    <col min="8" max="8" width="10" style="87" customWidth="1"/>
    <col min="9" max="9" width="8.2" style="87" customWidth="1"/>
    <col min="10" max="10" width="18.6" style="87" customWidth="1"/>
    <col min="11" max="11" width="8.6" style="87" customWidth="1"/>
    <col min="12" max="12" width="9.5" style="87" customWidth="1"/>
    <col min="13" max="13" width="9.1" style="87" customWidth="1"/>
    <col min="14" max="14" width="5.59166666666667" style="87" customWidth="1"/>
    <col min="15" max="15" width="9.8" style="87" customWidth="1"/>
    <col min="16" max="16" width="8.5" style="87" customWidth="1"/>
    <col min="17" max="17" width="9" style="87" customWidth="1"/>
    <col min="18" max="19" width="4.8" style="87" customWidth="1"/>
    <col min="20" max="20" width="5.3" style="87" customWidth="1"/>
    <col min="21" max="16384" width="8.8" style="87"/>
  </cols>
  <sheetData>
    <row r="1" s="87" customFormat="1" customHeight="1" spans="1:6">
      <c r="A1" s="90" t="s">
        <v>0</v>
      </c>
      <c r="B1" s="90"/>
      <c r="C1" s="90"/>
      <c r="D1" s="90"/>
      <c r="E1" s="90"/>
      <c r="F1" s="90"/>
    </row>
    <row r="2" s="87" customFormat="1" ht="33" customHeight="1" spans="1:20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="88" customFormat="1" customHeight="1" spans="1:20">
      <c r="A3" s="91"/>
      <c r="B3" s="92" t="s">
        <v>2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</row>
    <row r="4" s="88" customFormat="1" customHeight="1" spans="1:20">
      <c r="A4" s="93" t="s">
        <v>3</v>
      </c>
      <c r="B4" s="94" t="s">
        <v>4</v>
      </c>
      <c r="C4" s="94"/>
      <c r="D4" s="94"/>
      <c r="E4" s="94"/>
      <c r="F4" s="94"/>
      <c r="G4" s="94" t="s">
        <v>5</v>
      </c>
      <c r="H4" s="94"/>
      <c r="I4" s="94"/>
      <c r="J4" s="94"/>
      <c r="K4" s="94" t="s">
        <v>6</v>
      </c>
      <c r="L4" s="94"/>
      <c r="M4" s="94" t="s">
        <v>7</v>
      </c>
      <c r="N4" s="94"/>
      <c r="O4" s="94"/>
      <c r="P4" s="94"/>
      <c r="Q4" s="94"/>
      <c r="R4" s="94"/>
      <c r="S4" s="94"/>
      <c r="T4" s="112" t="s">
        <v>8</v>
      </c>
    </row>
    <row r="5" s="88" customFormat="1" ht="15" customHeight="1" spans="1:20">
      <c r="A5" s="95"/>
      <c r="B5" s="96" t="s">
        <v>9</v>
      </c>
      <c r="C5" s="96" t="s">
        <v>10</v>
      </c>
      <c r="D5" s="96" t="s">
        <v>11</v>
      </c>
      <c r="E5" s="96" t="s">
        <v>12</v>
      </c>
      <c r="F5" s="96" t="s">
        <v>13</v>
      </c>
      <c r="G5" s="96" t="s">
        <v>14</v>
      </c>
      <c r="H5" s="96" t="s">
        <v>15</v>
      </c>
      <c r="I5" s="96" t="s">
        <v>16</v>
      </c>
      <c r="J5" s="96" t="s">
        <v>17</v>
      </c>
      <c r="K5" s="96" t="s">
        <v>18</v>
      </c>
      <c r="L5" s="96" t="s">
        <v>19</v>
      </c>
      <c r="M5" s="96" t="s">
        <v>20</v>
      </c>
      <c r="N5" s="96" t="s">
        <v>21</v>
      </c>
      <c r="O5" s="96" t="s">
        <v>22</v>
      </c>
      <c r="P5" s="96" t="s">
        <v>23</v>
      </c>
      <c r="Q5" s="96" t="s">
        <v>24</v>
      </c>
      <c r="R5" s="96" t="s">
        <v>25</v>
      </c>
      <c r="S5" s="96" t="s">
        <v>26</v>
      </c>
      <c r="T5" s="113"/>
    </row>
    <row r="6" s="88" customFormat="1" ht="15" customHeight="1" spans="1:20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113"/>
    </row>
    <row r="7" s="88" customFormat="1" customHeight="1" spans="1:21">
      <c r="A7" s="97">
        <v>1</v>
      </c>
      <c r="B7" s="96">
        <v>2</v>
      </c>
      <c r="C7" s="96">
        <v>3</v>
      </c>
      <c r="D7" s="96">
        <v>4</v>
      </c>
      <c r="E7" s="96">
        <v>5</v>
      </c>
      <c r="F7" s="96">
        <v>6</v>
      </c>
      <c r="G7" s="96">
        <v>7</v>
      </c>
      <c r="H7" s="96">
        <v>8</v>
      </c>
      <c r="I7" s="96">
        <v>9</v>
      </c>
      <c r="J7" s="96">
        <v>10</v>
      </c>
      <c r="K7" s="96">
        <v>11</v>
      </c>
      <c r="L7" s="96">
        <v>12</v>
      </c>
      <c r="M7" s="96">
        <v>13</v>
      </c>
      <c r="N7" s="96">
        <v>14</v>
      </c>
      <c r="O7" s="96">
        <v>15</v>
      </c>
      <c r="P7" s="96">
        <v>16</v>
      </c>
      <c r="Q7" s="96">
        <v>17</v>
      </c>
      <c r="R7" s="96">
        <v>18</v>
      </c>
      <c r="S7" s="96">
        <v>19</v>
      </c>
      <c r="T7" s="114">
        <v>20</v>
      </c>
      <c r="U7" s="115"/>
    </row>
    <row r="8" s="89" customFormat="1" customHeight="1" spans="1:20">
      <c r="A8" s="98" t="s">
        <v>27</v>
      </c>
      <c r="B8" s="99"/>
      <c r="C8" s="99"/>
      <c r="D8" s="99"/>
      <c r="E8" s="99"/>
      <c r="F8" s="99"/>
      <c r="G8" s="99"/>
      <c r="H8" s="100"/>
      <c r="I8" s="100">
        <f t="shared" ref="I8:M8" si="0">SUM(I9:I164)</f>
        <v>191.59</v>
      </c>
      <c r="J8" s="100"/>
      <c r="K8" s="100">
        <f t="shared" si="0"/>
        <v>191.59</v>
      </c>
      <c r="L8" s="100">
        <f t="shared" si="0"/>
        <v>8621.55</v>
      </c>
      <c r="M8" s="100">
        <f t="shared" si="0"/>
        <v>8621.55</v>
      </c>
      <c r="N8" s="100"/>
      <c r="O8" s="100">
        <f t="shared" ref="O8:Q8" si="1">SUM(O9:O164)</f>
        <v>1583.085</v>
      </c>
      <c r="P8" s="100">
        <f t="shared" si="1"/>
        <v>191.59</v>
      </c>
      <c r="Q8" s="100">
        <f t="shared" si="1"/>
        <v>6846.875</v>
      </c>
      <c r="R8" s="116"/>
      <c r="S8" s="116"/>
      <c r="T8" s="117"/>
    </row>
    <row r="9" s="87" customFormat="1" customHeight="1" spans="1:20">
      <c r="A9" s="101">
        <v>1</v>
      </c>
      <c r="B9" s="102" t="s">
        <v>28</v>
      </c>
      <c r="C9" s="103" t="s">
        <v>29</v>
      </c>
      <c r="D9" s="103" t="s">
        <v>30</v>
      </c>
      <c r="E9" s="103" t="s">
        <v>31</v>
      </c>
      <c r="F9" s="103" t="s">
        <v>32</v>
      </c>
      <c r="G9" s="103" t="s">
        <v>32</v>
      </c>
      <c r="H9" s="103" t="s">
        <v>33</v>
      </c>
      <c r="I9" s="106">
        <v>1.723</v>
      </c>
      <c r="J9" s="107" t="s">
        <v>34</v>
      </c>
      <c r="K9" s="106">
        <v>1.723</v>
      </c>
      <c r="L9" s="107">
        <f t="shared" ref="L9:L72" si="2">K9*45</f>
        <v>77.535</v>
      </c>
      <c r="M9" s="108">
        <f t="shared" ref="M9:M72" si="3">O9+N9+P9+Q9+R9+S9</f>
        <v>77.535</v>
      </c>
      <c r="N9" s="108"/>
      <c r="O9" s="109">
        <f t="shared" ref="O9:O13" si="4">K9*10</f>
        <v>17.23</v>
      </c>
      <c r="P9" s="109">
        <f t="shared" ref="P9:P72" si="5">K9*1</f>
        <v>1.723</v>
      </c>
      <c r="Q9" s="109">
        <f t="shared" ref="Q9:Q13" si="6">K9*34</f>
        <v>58.582</v>
      </c>
      <c r="R9" s="108"/>
      <c r="S9" s="108"/>
      <c r="T9" s="118"/>
    </row>
    <row r="10" s="87" customFormat="1" customHeight="1" spans="1:20">
      <c r="A10" s="101">
        <v>2</v>
      </c>
      <c r="B10" s="102" t="s">
        <v>28</v>
      </c>
      <c r="C10" s="103" t="s">
        <v>35</v>
      </c>
      <c r="D10" s="103" t="s">
        <v>36</v>
      </c>
      <c r="E10" s="103" t="s">
        <v>37</v>
      </c>
      <c r="F10" s="103" t="s">
        <v>38</v>
      </c>
      <c r="G10" s="103" t="s">
        <v>38</v>
      </c>
      <c r="H10" s="103" t="s">
        <v>39</v>
      </c>
      <c r="I10" s="106">
        <v>1.469</v>
      </c>
      <c r="J10" s="107" t="s">
        <v>34</v>
      </c>
      <c r="K10" s="106">
        <v>1.469</v>
      </c>
      <c r="L10" s="107">
        <f t="shared" si="2"/>
        <v>66.105</v>
      </c>
      <c r="M10" s="108">
        <f t="shared" si="3"/>
        <v>66.105</v>
      </c>
      <c r="N10" s="108"/>
      <c r="O10" s="109">
        <f>K10*15</f>
        <v>22.035</v>
      </c>
      <c r="P10" s="109">
        <f t="shared" si="5"/>
        <v>1.469</v>
      </c>
      <c r="Q10" s="109">
        <f>K10*29</f>
        <v>42.601</v>
      </c>
      <c r="R10" s="108"/>
      <c r="S10" s="108"/>
      <c r="T10" s="118"/>
    </row>
    <row r="11" s="87" customFormat="1" customHeight="1" spans="1:20">
      <c r="A11" s="101">
        <v>3</v>
      </c>
      <c r="B11" s="102" t="s">
        <v>28</v>
      </c>
      <c r="C11" s="103" t="s">
        <v>35</v>
      </c>
      <c r="D11" s="103" t="s">
        <v>40</v>
      </c>
      <c r="E11" s="103" t="s">
        <v>41</v>
      </c>
      <c r="F11" s="103" t="s">
        <v>42</v>
      </c>
      <c r="G11" s="103" t="s">
        <v>42</v>
      </c>
      <c r="H11" s="103" t="s">
        <v>43</v>
      </c>
      <c r="I11" s="106">
        <v>5.064</v>
      </c>
      <c r="J11" s="107" t="s">
        <v>34</v>
      </c>
      <c r="K11" s="106">
        <v>5.064</v>
      </c>
      <c r="L11" s="107">
        <f t="shared" si="2"/>
        <v>227.88</v>
      </c>
      <c r="M11" s="108">
        <f t="shared" si="3"/>
        <v>227.88</v>
      </c>
      <c r="N11" s="108"/>
      <c r="O11" s="109">
        <f>K11*15</f>
        <v>75.96</v>
      </c>
      <c r="P11" s="109">
        <f t="shared" si="5"/>
        <v>5.064</v>
      </c>
      <c r="Q11" s="109">
        <f>K11*29</f>
        <v>146.856</v>
      </c>
      <c r="R11" s="108"/>
      <c r="S11" s="108"/>
      <c r="T11" s="118"/>
    </row>
    <row r="12" s="87" customFormat="1" customHeight="1" spans="1:20">
      <c r="A12" s="101">
        <v>4</v>
      </c>
      <c r="B12" s="102" t="s">
        <v>28</v>
      </c>
      <c r="C12" s="103" t="s">
        <v>44</v>
      </c>
      <c r="D12" s="103" t="s">
        <v>45</v>
      </c>
      <c r="E12" s="103" t="s">
        <v>46</v>
      </c>
      <c r="F12" s="103" t="s">
        <v>47</v>
      </c>
      <c r="G12" s="103" t="s">
        <v>47</v>
      </c>
      <c r="H12" s="103" t="s">
        <v>48</v>
      </c>
      <c r="I12" s="106">
        <v>0.143</v>
      </c>
      <c r="J12" s="107" t="s">
        <v>34</v>
      </c>
      <c r="K12" s="106">
        <v>0.143</v>
      </c>
      <c r="L12" s="107">
        <f t="shared" si="2"/>
        <v>6.435</v>
      </c>
      <c r="M12" s="108">
        <f t="shared" si="3"/>
        <v>6.435</v>
      </c>
      <c r="N12" s="108"/>
      <c r="O12" s="109">
        <f t="shared" si="4"/>
        <v>1.43</v>
      </c>
      <c r="P12" s="109">
        <f t="shared" si="5"/>
        <v>0.143</v>
      </c>
      <c r="Q12" s="109">
        <f t="shared" si="6"/>
        <v>4.862</v>
      </c>
      <c r="R12" s="108"/>
      <c r="S12" s="108"/>
      <c r="T12" s="118"/>
    </row>
    <row r="13" s="87" customFormat="1" customHeight="1" spans="1:20">
      <c r="A13" s="101">
        <v>5</v>
      </c>
      <c r="B13" s="102" t="s">
        <v>28</v>
      </c>
      <c r="C13" s="104" t="s">
        <v>49</v>
      </c>
      <c r="D13" s="104" t="s">
        <v>50</v>
      </c>
      <c r="E13" s="104" t="s">
        <v>51</v>
      </c>
      <c r="F13" s="104" t="s">
        <v>52</v>
      </c>
      <c r="G13" s="104" t="s">
        <v>52</v>
      </c>
      <c r="H13" s="104" t="s">
        <v>53</v>
      </c>
      <c r="I13" s="110">
        <v>0.451</v>
      </c>
      <c r="J13" s="107" t="s">
        <v>34</v>
      </c>
      <c r="K13" s="110">
        <v>0.451</v>
      </c>
      <c r="L13" s="107">
        <f t="shared" si="2"/>
        <v>20.295</v>
      </c>
      <c r="M13" s="108">
        <f t="shared" si="3"/>
        <v>20.295</v>
      </c>
      <c r="N13" s="108"/>
      <c r="O13" s="109">
        <f t="shared" si="4"/>
        <v>4.51</v>
      </c>
      <c r="P13" s="109">
        <f t="shared" si="5"/>
        <v>0.451</v>
      </c>
      <c r="Q13" s="109">
        <f t="shared" si="6"/>
        <v>15.334</v>
      </c>
      <c r="R13" s="108"/>
      <c r="S13" s="108"/>
      <c r="T13" s="118"/>
    </row>
    <row r="14" s="87" customFormat="1" customHeight="1" spans="1:20">
      <c r="A14" s="101">
        <v>6</v>
      </c>
      <c r="B14" s="102" t="s">
        <v>28</v>
      </c>
      <c r="C14" s="103" t="s">
        <v>54</v>
      </c>
      <c r="D14" s="103" t="s">
        <v>55</v>
      </c>
      <c r="E14" s="103" t="s">
        <v>56</v>
      </c>
      <c r="F14" s="103" t="s">
        <v>57</v>
      </c>
      <c r="G14" s="103" t="s">
        <v>57</v>
      </c>
      <c r="H14" s="103" t="s">
        <v>58</v>
      </c>
      <c r="I14" s="106">
        <v>1.121</v>
      </c>
      <c r="J14" s="107" t="s">
        <v>34</v>
      </c>
      <c r="K14" s="106">
        <v>1.121</v>
      </c>
      <c r="L14" s="107">
        <f t="shared" si="2"/>
        <v>50.445</v>
      </c>
      <c r="M14" s="108">
        <f t="shared" si="3"/>
        <v>50.445</v>
      </c>
      <c r="N14" s="108"/>
      <c r="O14" s="109">
        <f t="shared" ref="O14:O77" si="7">K14*8</f>
        <v>8.968</v>
      </c>
      <c r="P14" s="109">
        <f t="shared" si="5"/>
        <v>1.121</v>
      </c>
      <c r="Q14" s="109">
        <f t="shared" ref="Q14:Q77" si="8">K14*36</f>
        <v>40.356</v>
      </c>
      <c r="R14" s="108"/>
      <c r="S14" s="108"/>
      <c r="T14" s="118"/>
    </row>
    <row r="15" s="87" customFormat="1" customHeight="1" spans="1:20">
      <c r="A15" s="101">
        <v>7</v>
      </c>
      <c r="B15" s="102" t="s">
        <v>28</v>
      </c>
      <c r="C15" s="103" t="s">
        <v>59</v>
      </c>
      <c r="D15" s="103" t="s">
        <v>60</v>
      </c>
      <c r="E15" s="103" t="s">
        <v>61</v>
      </c>
      <c r="F15" s="103" t="s">
        <v>62</v>
      </c>
      <c r="G15" s="103" t="s">
        <v>62</v>
      </c>
      <c r="H15" s="103" t="s">
        <v>63</v>
      </c>
      <c r="I15" s="106">
        <v>3.506</v>
      </c>
      <c r="J15" s="107" t="s">
        <v>34</v>
      </c>
      <c r="K15" s="106">
        <v>3.506</v>
      </c>
      <c r="L15" s="107">
        <f t="shared" si="2"/>
        <v>157.77</v>
      </c>
      <c r="M15" s="108">
        <f t="shared" si="3"/>
        <v>157.77</v>
      </c>
      <c r="N15" s="108"/>
      <c r="O15" s="109">
        <f t="shared" si="7"/>
        <v>28.048</v>
      </c>
      <c r="P15" s="109">
        <f t="shared" si="5"/>
        <v>3.506</v>
      </c>
      <c r="Q15" s="109">
        <f t="shared" si="8"/>
        <v>126.216</v>
      </c>
      <c r="R15" s="108"/>
      <c r="S15" s="108"/>
      <c r="T15" s="118"/>
    </row>
    <row r="16" s="87" customFormat="1" customHeight="1" spans="1:20">
      <c r="A16" s="101">
        <v>8</v>
      </c>
      <c r="B16" s="102" t="s">
        <v>28</v>
      </c>
      <c r="C16" s="103" t="s">
        <v>29</v>
      </c>
      <c r="D16" s="103" t="s">
        <v>64</v>
      </c>
      <c r="E16" s="103" t="s">
        <v>65</v>
      </c>
      <c r="F16" s="103" t="s">
        <v>66</v>
      </c>
      <c r="G16" s="103" t="s">
        <v>66</v>
      </c>
      <c r="H16" s="103" t="s">
        <v>67</v>
      </c>
      <c r="I16" s="106">
        <v>2.292</v>
      </c>
      <c r="J16" s="107" t="s">
        <v>34</v>
      </c>
      <c r="K16" s="106">
        <v>2.292</v>
      </c>
      <c r="L16" s="107">
        <f t="shared" si="2"/>
        <v>103.14</v>
      </c>
      <c r="M16" s="108">
        <f t="shared" si="3"/>
        <v>103.14</v>
      </c>
      <c r="N16" s="108"/>
      <c r="O16" s="109">
        <f t="shared" si="7"/>
        <v>18.336</v>
      </c>
      <c r="P16" s="109">
        <f t="shared" si="5"/>
        <v>2.292</v>
      </c>
      <c r="Q16" s="109">
        <f t="shared" si="8"/>
        <v>82.512</v>
      </c>
      <c r="R16" s="108"/>
      <c r="S16" s="108"/>
      <c r="T16" s="118"/>
    </row>
    <row r="17" s="87" customFormat="1" customHeight="1" spans="1:20">
      <c r="A17" s="101">
        <v>9</v>
      </c>
      <c r="B17" s="102" t="s">
        <v>28</v>
      </c>
      <c r="C17" s="103" t="s">
        <v>29</v>
      </c>
      <c r="D17" s="103" t="s">
        <v>68</v>
      </c>
      <c r="E17" s="103" t="s">
        <v>69</v>
      </c>
      <c r="F17" s="103" t="s">
        <v>66</v>
      </c>
      <c r="G17" s="103" t="s">
        <v>66</v>
      </c>
      <c r="H17" s="103" t="s">
        <v>67</v>
      </c>
      <c r="I17" s="106">
        <v>2.092</v>
      </c>
      <c r="J17" s="107" t="s">
        <v>34</v>
      </c>
      <c r="K17" s="106">
        <v>2.092</v>
      </c>
      <c r="L17" s="107">
        <f t="shared" si="2"/>
        <v>94.14</v>
      </c>
      <c r="M17" s="108">
        <f t="shared" si="3"/>
        <v>94.14</v>
      </c>
      <c r="N17" s="108"/>
      <c r="O17" s="109">
        <f t="shared" si="7"/>
        <v>16.736</v>
      </c>
      <c r="P17" s="109">
        <f t="shared" si="5"/>
        <v>2.092</v>
      </c>
      <c r="Q17" s="109">
        <f t="shared" si="8"/>
        <v>75.312</v>
      </c>
      <c r="R17" s="108"/>
      <c r="S17" s="108"/>
      <c r="T17" s="118"/>
    </row>
    <row r="18" s="87" customFormat="1" customHeight="1" spans="1:20">
      <c r="A18" s="101">
        <v>10</v>
      </c>
      <c r="B18" s="102" t="s">
        <v>28</v>
      </c>
      <c r="C18" s="103" t="s">
        <v>70</v>
      </c>
      <c r="D18" s="103" t="s">
        <v>71</v>
      </c>
      <c r="E18" s="103" t="s">
        <v>72</v>
      </c>
      <c r="F18" s="103" t="s">
        <v>73</v>
      </c>
      <c r="G18" s="103" t="s">
        <v>73</v>
      </c>
      <c r="H18" s="103" t="s">
        <v>74</v>
      </c>
      <c r="I18" s="106">
        <v>2.374</v>
      </c>
      <c r="J18" s="107" t="s">
        <v>34</v>
      </c>
      <c r="K18" s="106">
        <v>2.374</v>
      </c>
      <c r="L18" s="107">
        <f t="shared" si="2"/>
        <v>106.83</v>
      </c>
      <c r="M18" s="108">
        <f t="shared" si="3"/>
        <v>106.83</v>
      </c>
      <c r="N18" s="108"/>
      <c r="O18" s="109">
        <f t="shared" si="7"/>
        <v>18.992</v>
      </c>
      <c r="P18" s="109">
        <f t="shared" si="5"/>
        <v>2.374</v>
      </c>
      <c r="Q18" s="109">
        <f t="shared" si="8"/>
        <v>85.464</v>
      </c>
      <c r="R18" s="108"/>
      <c r="S18" s="108"/>
      <c r="T18" s="118"/>
    </row>
    <row r="19" s="87" customFormat="1" customHeight="1" spans="1:20">
      <c r="A19" s="101">
        <v>11</v>
      </c>
      <c r="B19" s="102" t="s">
        <v>28</v>
      </c>
      <c r="C19" s="103" t="s">
        <v>70</v>
      </c>
      <c r="D19" s="103" t="s">
        <v>75</v>
      </c>
      <c r="E19" s="103" t="s">
        <v>76</v>
      </c>
      <c r="F19" s="103" t="s">
        <v>73</v>
      </c>
      <c r="G19" s="103" t="s">
        <v>73</v>
      </c>
      <c r="H19" s="103" t="s">
        <v>74</v>
      </c>
      <c r="I19" s="106">
        <v>0.124</v>
      </c>
      <c r="J19" s="107" t="s">
        <v>34</v>
      </c>
      <c r="K19" s="106">
        <v>0.124</v>
      </c>
      <c r="L19" s="107">
        <f t="shared" si="2"/>
        <v>5.58</v>
      </c>
      <c r="M19" s="108">
        <f t="shared" si="3"/>
        <v>5.58</v>
      </c>
      <c r="N19" s="108"/>
      <c r="O19" s="109">
        <f t="shared" si="7"/>
        <v>0.992</v>
      </c>
      <c r="P19" s="109">
        <f t="shared" si="5"/>
        <v>0.124</v>
      </c>
      <c r="Q19" s="109">
        <f t="shared" si="8"/>
        <v>4.464</v>
      </c>
      <c r="R19" s="108"/>
      <c r="S19" s="108"/>
      <c r="T19" s="118"/>
    </row>
    <row r="20" s="87" customFormat="1" customHeight="1" spans="1:20">
      <c r="A20" s="101">
        <v>12</v>
      </c>
      <c r="B20" s="102" t="s">
        <v>28</v>
      </c>
      <c r="C20" s="103" t="s">
        <v>77</v>
      </c>
      <c r="D20" s="103" t="s">
        <v>78</v>
      </c>
      <c r="E20" s="103" t="s">
        <v>79</v>
      </c>
      <c r="F20" s="103" t="s">
        <v>80</v>
      </c>
      <c r="G20" s="103" t="s">
        <v>80</v>
      </c>
      <c r="H20" s="103" t="s">
        <v>81</v>
      </c>
      <c r="I20" s="106">
        <v>0.594</v>
      </c>
      <c r="J20" s="107" t="s">
        <v>34</v>
      </c>
      <c r="K20" s="106">
        <v>0.594</v>
      </c>
      <c r="L20" s="107">
        <f t="shared" si="2"/>
        <v>26.73</v>
      </c>
      <c r="M20" s="108">
        <f t="shared" si="3"/>
        <v>26.73</v>
      </c>
      <c r="N20" s="108"/>
      <c r="O20" s="109">
        <f t="shared" si="7"/>
        <v>4.752</v>
      </c>
      <c r="P20" s="109">
        <f t="shared" si="5"/>
        <v>0.594</v>
      </c>
      <c r="Q20" s="109">
        <f t="shared" si="8"/>
        <v>21.384</v>
      </c>
      <c r="R20" s="108"/>
      <c r="S20" s="108"/>
      <c r="T20" s="118"/>
    </row>
    <row r="21" s="87" customFormat="1" customHeight="1" spans="1:20">
      <c r="A21" s="101">
        <v>13</v>
      </c>
      <c r="B21" s="102" t="s">
        <v>28</v>
      </c>
      <c r="C21" s="103" t="s">
        <v>82</v>
      </c>
      <c r="D21" s="103" t="s">
        <v>83</v>
      </c>
      <c r="E21" s="103" t="s">
        <v>84</v>
      </c>
      <c r="F21" s="103" t="s">
        <v>85</v>
      </c>
      <c r="G21" s="103" t="s">
        <v>85</v>
      </c>
      <c r="H21" s="103" t="s">
        <v>86</v>
      </c>
      <c r="I21" s="106">
        <v>1.026</v>
      </c>
      <c r="J21" s="107" t="s">
        <v>34</v>
      </c>
      <c r="K21" s="106">
        <v>1.026</v>
      </c>
      <c r="L21" s="107">
        <f t="shared" si="2"/>
        <v>46.17</v>
      </c>
      <c r="M21" s="108">
        <f t="shared" si="3"/>
        <v>46.17</v>
      </c>
      <c r="N21" s="108"/>
      <c r="O21" s="109">
        <f t="shared" si="7"/>
        <v>8.208</v>
      </c>
      <c r="P21" s="109">
        <f t="shared" si="5"/>
        <v>1.026</v>
      </c>
      <c r="Q21" s="109">
        <f t="shared" si="8"/>
        <v>36.936</v>
      </c>
      <c r="R21" s="108"/>
      <c r="S21" s="108"/>
      <c r="T21" s="118"/>
    </row>
    <row r="22" s="87" customFormat="1" customHeight="1" spans="1:20">
      <c r="A22" s="101">
        <v>14</v>
      </c>
      <c r="B22" s="102" t="s">
        <v>28</v>
      </c>
      <c r="C22" s="103" t="s">
        <v>82</v>
      </c>
      <c r="D22" s="103" t="s">
        <v>87</v>
      </c>
      <c r="E22" s="103" t="s">
        <v>88</v>
      </c>
      <c r="F22" s="103" t="s">
        <v>85</v>
      </c>
      <c r="G22" s="103" t="s">
        <v>85</v>
      </c>
      <c r="H22" s="103" t="s">
        <v>86</v>
      </c>
      <c r="I22" s="106">
        <v>0.801</v>
      </c>
      <c r="J22" s="107" t="s">
        <v>34</v>
      </c>
      <c r="K22" s="106">
        <v>0.801</v>
      </c>
      <c r="L22" s="107">
        <f t="shared" si="2"/>
        <v>36.045</v>
      </c>
      <c r="M22" s="108">
        <f t="shared" si="3"/>
        <v>36.045</v>
      </c>
      <c r="N22" s="108"/>
      <c r="O22" s="109">
        <f t="shared" si="7"/>
        <v>6.408</v>
      </c>
      <c r="P22" s="109">
        <f t="shared" si="5"/>
        <v>0.801</v>
      </c>
      <c r="Q22" s="109">
        <f t="shared" si="8"/>
        <v>28.836</v>
      </c>
      <c r="R22" s="108"/>
      <c r="S22" s="108"/>
      <c r="T22" s="118"/>
    </row>
    <row r="23" s="87" customFormat="1" customHeight="1" spans="1:20">
      <c r="A23" s="101">
        <v>15</v>
      </c>
      <c r="B23" s="102" t="s">
        <v>28</v>
      </c>
      <c r="C23" s="103" t="s">
        <v>89</v>
      </c>
      <c r="D23" s="103" t="s">
        <v>90</v>
      </c>
      <c r="E23" s="103" t="s">
        <v>91</v>
      </c>
      <c r="F23" s="103" t="s">
        <v>92</v>
      </c>
      <c r="G23" s="103" t="s">
        <v>92</v>
      </c>
      <c r="H23" s="103" t="s">
        <v>93</v>
      </c>
      <c r="I23" s="106">
        <v>0.217</v>
      </c>
      <c r="J23" s="107" t="s">
        <v>34</v>
      </c>
      <c r="K23" s="106">
        <v>0.217</v>
      </c>
      <c r="L23" s="107">
        <f t="shared" si="2"/>
        <v>9.765</v>
      </c>
      <c r="M23" s="108">
        <f t="shared" si="3"/>
        <v>9.765</v>
      </c>
      <c r="N23" s="108"/>
      <c r="O23" s="109">
        <f t="shared" si="7"/>
        <v>1.736</v>
      </c>
      <c r="P23" s="109">
        <f t="shared" si="5"/>
        <v>0.217</v>
      </c>
      <c r="Q23" s="109">
        <f t="shared" si="8"/>
        <v>7.812</v>
      </c>
      <c r="R23" s="108"/>
      <c r="S23" s="108"/>
      <c r="T23" s="118"/>
    </row>
    <row r="24" s="87" customFormat="1" customHeight="1" spans="1:20">
      <c r="A24" s="101">
        <v>16</v>
      </c>
      <c r="B24" s="102" t="s">
        <v>28</v>
      </c>
      <c r="C24" s="103" t="s">
        <v>82</v>
      </c>
      <c r="D24" s="103" t="s">
        <v>94</v>
      </c>
      <c r="E24" s="103" t="s">
        <v>95</v>
      </c>
      <c r="F24" s="103"/>
      <c r="G24" s="103"/>
      <c r="H24" s="103" t="s">
        <v>96</v>
      </c>
      <c r="I24" s="106">
        <v>0.853</v>
      </c>
      <c r="J24" s="107" t="s">
        <v>34</v>
      </c>
      <c r="K24" s="106">
        <v>0.853</v>
      </c>
      <c r="L24" s="107">
        <f t="shared" si="2"/>
        <v>38.385</v>
      </c>
      <c r="M24" s="108">
        <f t="shared" si="3"/>
        <v>38.385</v>
      </c>
      <c r="N24" s="108"/>
      <c r="O24" s="109">
        <f t="shared" si="7"/>
        <v>6.824</v>
      </c>
      <c r="P24" s="109">
        <f t="shared" si="5"/>
        <v>0.853</v>
      </c>
      <c r="Q24" s="109">
        <f t="shared" si="8"/>
        <v>30.708</v>
      </c>
      <c r="R24" s="108"/>
      <c r="S24" s="108"/>
      <c r="T24" s="118"/>
    </row>
    <row r="25" s="87" customFormat="1" customHeight="1" spans="1:20">
      <c r="A25" s="101">
        <v>17</v>
      </c>
      <c r="B25" s="102" t="s">
        <v>28</v>
      </c>
      <c r="C25" s="103" t="s">
        <v>97</v>
      </c>
      <c r="D25" s="103" t="s">
        <v>98</v>
      </c>
      <c r="E25" s="103" t="s">
        <v>99</v>
      </c>
      <c r="F25" s="103" t="s">
        <v>100</v>
      </c>
      <c r="G25" s="103" t="s">
        <v>100</v>
      </c>
      <c r="H25" s="103" t="s">
        <v>101</v>
      </c>
      <c r="I25" s="106">
        <v>0.622</v>
      </c>
      <c r="J25" s="107" t="s">
        <v>34</v>
      </c>
      <c r="K25" s="106">
        <v>0.622</v>
      </c>
      <c r="L25" s="107">
        <f t="shared" si="2"/>
        <v>27.99</v>
      </c>
      <c r="M25" s="108">
        <f t="shared" si="3"/>
        <v>27.99</v>
      </c>
      <c r="N25" s="108"/>
      <c r="O25" s="109">
        <f t="shared" si="7"/>
        <v>4.976</v>
      </c>
      <c r="P25" s="109">
        <f t="shared" si="5"/>
        <v>0.622</v>
      </c>
      <c r="Q25" s="109">
        <f t="shared" si="8"/>
        <v>22.392</v>
      </c>
      <c r="R25" s="108"/>
      <c r="S25" s="108"/>
      <c r="T25" s="118"/>
    </row>
    <row r="26" s="87" customFormat="1" customHeight="1" spans="1:20">
      <c r="A26" s="101">
        <v>18</v>
      </c>
      <c r="B26" s="102" t="s">
        <v>28</v>
      </c>
      <c r="C26" s="103" t="s">
        <v>89</v>
      </c>
      <c r="D26" s="103" t="s">
        <v>102</v>
      </c>
      <c r="E26" s="103" t="s">
        <v>103</v>
      </c>
      <c r="F26" s="103" t="s">
        <v>104</v>
      </c>
      <c r="G26" s="103" t="s">
        <v>104</v>
      </c>
      <c r="H26" s="103" t="s">
        <v>105</v>
      </c>
      <c r="I26" s="106">
        <v>1.213</v>
      </c>
      <c r="J26" s="107" t="s">
        <v>34</v>
      </c>
      <c r="K26" s="106">
        <v>1.213</v>
      </c>
      <c r="L26" s="107">
        <f t="shared" si="2"/>
        <v>54.585</v>
      </c>
      <c r="M26" s="108">
        <f t="shared" si="3"/>
        <v>54.585</v>
      </c>
      <c r="N26" s="108"/>
      <c r="O26" s="109">
        <f t="shared" si="7"/>
        <v>9.704</v>
      </c>
      <c r="P26" s="109">
        <f t="shared" si="5"/>
        <v>1.213</v>
      </c>
      <c r="Q26" s="109">
        <f t="shared" si="8"/>
        <v>43.668</v>
      </c>
      <c r="R26" s="108"/>
      <c r="S26" s="108"/>
      <c r="T26" s="118"/>
    </row>
    <row r="27" s="87" customFormat="1" customHeight="1" spans="1:20">
      <c r="A27" s="101">
        <v>19</v>
      </c>
      <c r="B27" s="102" t="s">
        <v>28</v>
      </c>
      <c r="C27" s="103" t="s">
        <v>89</v>
      </c>
      <c r="D27" s="103" t="s">
        <v>90</v>
      </c>
      <c r="E27" s="103" t="s">
        <v>106</v>
      </c>
      <c r="F27" s="103" t="s">
        <v>107</v>
      </c>
      <c r="G27" s="103" t="s">
        <v>107</v>
      </c>
      <c r="H27" s="103" t="s">
        <v>108</v>
      </c>
      <c r="I27" s="106">
        <v>1.37</v>
      </c>
      <c r="J27" s="107" t="s">
        <v>34</v>
      </c>
      <c r="K27" s="106">
        <v>1.37</v>
      </c>
      <c r="L27" s="107">
        <f t="shared" si="2"/>
        <v>61.65</v>
      </c>
      <c r="M27" s="108">
        <f t="shared" si="3"/>
        <v>61.65</v>
      </c>
      <c r="N27" s="108"/>
      <c r="O27" s="109">
        <f t="shared" si="7"/>
        <v>10.96</v>
      </c>
      <c r="P27" s="109">
        <f t="shared" si="5"/>
        <v>1.37</v>
      </c>
      <c r="Q27" s="109">
        <f t="shared" si="8"/>
        <v>49.32</v>
      </c>
      <c r="R27" s="108"/>
      <c r="S27" s="108"/>
      <c r="T27" s="118"/>
    </row>
    <row r="28" s="87" customFormat="1" customHeight="1" spans="1:20">
      <c r="A28" s="101">
        <v>20</v>
      </c>
      <c r="B28" s="102" t="s">
        <v>28</v>
      </c>
      <c r="C28" s="103" t="s">
        <v>89</v>
      </c>
      <c r="D28" s="103" t="s">
        <v>109</v>
      </c>
      <c r="E28" s="103" t="s">
        <v>110</v>
      </c>
      <c r="F28" s="103" t="s">
        <v>111</v>
      </c>
      <c r="G28" s="103" t="s">
        <v>111</v>
      </c>
      <c r="H28" s="103" t="s">
        <v>112</v>
      </c>
      <c r="I28" s="106">
        <v>0.91</v>
      </c>
      <c r="J28" s="107" t="s">
        <v>34</v>
      </c>
      <c r="K28" s="106">
        <v>0.91</v>
      </c>
      <c r="L28" s="107">
        <f t="shared" si="2"/>
        <v>40.95</v>
      </c>
      <c r="M28" s="108">
        <f t="shared" si="3"/>
        <v>40.95</v>
      </c>
      <c r="N28" s="108"/>
      <c r="O28" s="109">
        <f t="shared" si="7"/>
        <v>7.28</v>
      </c>
      <c r="P28" s="109">
        <f t="shared" si="5"/>
        <v>0.91</v>
      </c>
      <c r="Q28" s="109">
        <f t="shared" si="8"/>
        <v>32.76</v>
      </c>
      <c r="R28" s="108"/>
      <c r="S28" s="108"/>
      <c r="T28" s="118"/>
    </row>
    <row r="29" s="87" customFormat="1" customHeight="1" spans="1:20">
      <c r="A29" s="101">
        <v>21</v>
      </c>
      <c r="B29" s="102" t="s">
        <v>28</v>
      </c>
      <c r="C29" s="103" t="s">
        <v>44</v>
      </c>
      <c r="D29" s="103" t="s">
        <v>113</v>
      </c>
      <c r="E29" s="103" t="s">
        <v>114</v>
      </c>
      <c r="F29" s="103" t="s">
        <v>115</v>
      </c>
      <c r="G29" s="103" t="s">
        <v>115</v>
      </c>
      <c r="H29" s="103" t="s">
        <v>116</v>
      </c>
      <c r="I29" s="106">
        <v>1.257</v>
      </c>
      <c r="J29" s="107" t="s">
        <v>34</v>
      </c>
      <c r="K29" s="106">
        <v>1.257</v>
      </c>
      <c r="L29" s="107">
        <f t="shared" si="2"/>
        <v>56.565</v>
      </c>
      <c r="M29" s="108">
        <f t="shared" si="3"/>
        <v>56.565</v>
      </c>
      <c r="N29" s="108"/>
      <c r="O29" s="109">
        <f t="shared" si="7"/>
        <v>10.056</v>
      </c>
      <c r="P29" s="109">
        <f t="shared" si="5"/>
        <v>1.257</v>
      </c>
      <c r="Q29" s="109">
        <f t="shared" si="8"/>
        <v>45.252</v>
      </c>
      <c r="R29" s="108"/>
      <c r="S29" s="108"/>
      <c r="T29" s="118"/>
    </row>
    <row r="30" s="87" customFormat="1" customHeight="1" spans="1:20">
      <c r="A30" s="101">
        <v>22</v>
      </c>
      <c r="B30" s="102" t="s">
        <v>28</v>
      </c>
      <c r="C30" s="103" t="s">
        <v>82</v>
      </c>
      <c r="D30" s="103" t="s">
        <v>117</v>
      </c>
      <c r="E30" s="103" t="s">
        <v>118</v>
      </c>
      <c r="F30" s="103" t="s">
        <v>119</v>
      </c>
      <c r="G30" s="103" t="s">
        <v>119</v>
      </c>
      <c r="H30" s="103" t="s">
        <v>120</v>
      </c>
      <c r="I30" s="106">
        <v>0.648</v>
      </c>
      <c r="J30" s="107" t="s">
        <v>34</v>
      </c>
      <c r="K30" s="106">
        <v>0.648</v>
      </c>
      <c r="L30" s="107">
        <f t="shared" si="2"/>
        <v>29.16</v>
      </c>
      <c r="M30" s="108">
        <f t="shared" si="3"/>
        <v>29.16</v>
      </c>
      <c r="N30" s="108"/>
      <c r="O30" s="109">
        <f t="shared" si="7"/>
        <v>5.184</v>
      </c>
      <c r="P30" s="109">
        <f t="shared" si="5"/>
        <v>0.648</v>
      </c>
      <c r="Q30" s="109">
        <f t="shared" si="8"/>
        <v>23.328</v>
      </c>
      <c r="R30" s="108"/>
      <c r="S30" s="108"/>
      <c r="T30" s="118"/>
    </row>
    <row r="31" s="87" customFormat="1" customHeight="1" spans="1:20">
      <c r="A31" s="101">
        <v>23</v>
      </c>
      <c r="B31" s="102" t="s">
        <v>28</v>
      </c>
      <c r="C31" s="103" t="s">
        <v>82</v>
      </c>
      <c r="D31" s="103" t="s">
        <v>94</v>
      </c>
      <c r="E31" s="103" t="s">
        <v>95</v>
      </c>
      <c r="F31" s="103" t="s">
        <v>121</v>
      </c>
      <c r="G31" s="103" t="s">
        <v>121</v>
      </c>
      <c r="H31" s="103" t="s">
        <v>122</v>
      </c>
      <c r="I31" s="106">
        <v>4.822</v>
      </c>
      <c r="J31" s="107" t="s">
        <v>34</v>
      </c>
      <c r="K31" s="106">
        <v>4.822</v>
      </c>
      <c r="L31" s="107">
        <f t="shared" si="2"/>
        <v>216.99</v>
      </c>
      <c r="M31" s="108">
        <f t="shared" si="3"/>
        <v>216.99</v>
      </c>
      <c r="N31" s="108"/>
      <c r="O31" s="109">
        <f t="shared" si="7"/>
        <v>38.576</v>
      </c>
      <c r="P31" s="109">
        <f t="shared" si="5"/>
        <v>4.822</v>
      </c>
      <c r="Q31" s="109">
        <f t="shared" si="8"/>
        <v>173.592</v>
      </c>
      <c r="R31" s="108"/>
      <c r="S31" s="108"/>
      <c r="T31" s="118"/>
    </row>
    <row r="32" s="87" customFormat="1" customHeight="1" spans="1:20">
      <c r="A32" s="101">
        <v>24</v>
      </c>
      <c r="B32" s="102" t="s">
        <v>28</v>
      </c>
      <c r="C32" s="105" t="s">
        <v>82</v>
      </c>
      <c r="D32" s="105" t="s">
        <v>123</v>
      </c>
      <c r="E32" s="105" t="s">
        <v>124</v>
      </c>
      <c r="F32" s="105" t="s">
        <v>125</v>
      </c>
      <c r="G32" s="105" t="s">
        <v>125</v>
      </c>
      <c r="H32" s="105" t="s">
        <v>126</v>
      </c>
      <c r="I32" s="111">
        <v>5.211</v>
      </c>
      <c r="J32" s="107" t="s">
        <v>34</v>
      </c>
      <c r="K32" s="111">
        <v>5.211</v>
      </c>
      <c r="L32" s="107">
        <f t="shared" si="2"/>
        <v>234.495</v>
      </c>
      <c r="M32" s="108">
        <f t="shared" si="3"/>
        <v>234.495</v>
      </c>
      <c r="N32" s="108"/>
      <c r="O32" s="109">
        <f t="shared" si="7"/>
        <v>41.688</v>
      </c>
      <c r="P32" s="109">
        <f t="shared" si="5"/>
        <v>5.211</v>
      </c>
      <c r="Q32" s="109">
        <f t="shared" si="8"/>
        <v>187.596</v>
      </c>
      <c r="R32" s="108"/>
      <c r="S32" s="108"/>
      <c r="T32" s="118"/>
    </row>
    <row r="33" s="87" customFormat="1" customHeight="1" spans="1:20">
      <c r="A33" s="101">
        <v>25</v>
      </c>
      <c r="B33" s="102" t="s">
        <v>28</v>
      </c>
      <c r="C33" s="103" t="s">
        <v>44</v>
      </c>
      <c r="D33" s="103" t="s">
        <v>127</v>
      </c>
      <c r="E33" s="103" t="s">
        <v>128</v>
      </c>
      <c r="F33" s="103" t="s">
        <v>129</v>
      </c>
      <c r="G33" s="103" t="s">
        <v>129</v>
      </c>
      <c r="H33" s="103" t="s">
        <v>130</v>
      </c>
      <c r="I33" s="106">
        <v>2.122</v>
      </c>
      <c r="J33" s="107" t="s">
        <v>34</v>
      </c>
      <c r="K33" s="106">
        <v>2.122</v>
      </c>
      <c r="L33" s="107">
        <f t="shared" si="2"/>
        <v>95.49</v>
      </c>
      <c r="M33" s="108">
        <f t="shared" si="3"/>
        <v>95.49</v>
      </c>
      <c r="N33" s="108"/>
      <c r="O33" s="109">
        <f t="shared" si="7"/>
        <v>16.976</v>
      </c>
      <c r="P33" s="109">
        <f t="shared" si="5"/>
        <v>2.122</v>
      </c>
      <c r="Q33" s="109">
        <f t="shared" si="8"/>
        <v>76.392</v>
      </c>
      <c r="R33" s="108"/>
      <c r="S33" s="108"/>
      <c r="T33" s="118"/>
    </row>
    <row r="34" s="87" customFormat="1" customHeight="1" spans="1:20">
      <c r="A34" s="101">
        <v>26</v>
      </c>
      <c r="B34" s="102" t="s">
        <v>28</v>
      </c>
      <c r="C34" s="103" t="s">
        <v>82</v>
      </c>
      <c r="D34" s="103" t="s">
        <v>131</v>
      </c>
      <c r="E34" s="103" t="s">
        <v>132</v>
      </c>
      <c r="F34" s="103" t="s">
        <v>133</v>
      </c>
      <c r="G34" s="103" t="s">
        <v>133</v>
      </c>
      <c r="H34" s="103" t="s">
        <v>134</v>
      </c>
      <c r="I34" s="106">
        <v>1.213</v>
      </c>
      <c r="J34" s="107" t="s">
        <v>34</v>
      </c>
      <c r="K34" s="106">
        <v>1.213</v>
      </c>
      <c r="L34" s="107">
        <f t="shared" si="2"/>
        <v>54.585</v>
      </c>
      <c r="M34" s="108">
        <f t="shared" si="3"/>
        <v>54.585</v>
      </c>
      <c r="N34" s="108"/>
      <c r="O34" s="109">
        <f t="shared" si="7"/>
        <v>9.704</v>
      </c>
      <c r="P34" s="109">
        <f t="shared" si="5"/>
        <v>1.213</v>
      </c>
      <c r="Q34" s="109">
        <f t="shared" si="8"/>
        <v>43.668</v>
      </c>
      <c r="R34" s="108"/>
      <c r="S34" s="108"/>
      <c r="T34" s="118"/>
    </row>
    <row r="35" s="87" customFormat="1" customHeight="1" spans="1:20">
      <c r="A35" s="101">
        <v>27</v>
      </c>
      <c r="B35" s="102" t="s">
        <v>28</v>
      </c>
      <c r="C35" s="103" t="s">
        <v>135</v>
      </c>
      <c r="D35" s="103" t="s">
        <v>136</v>
      </c>
      <c r="E35" s="103" t="s">
        <v>137</v>
      </c>
      <c r="F35" s="103" t="s">
        <v>138</v>
      </c>
      <c r="G35" s="103" t="s">
        <v>138</v>
      </c>
      <c r="H35" s="103" t="s">
        <v>139</v>
      </c>
      <c r="I35" s="106">
        <v>1.24</v>
      </c>
      <c r="J35" s="107" t="s">
        <v>34</v>
      </c>
      <c r="K35" s="106">
        <v>1.24</v>
      </c>
      <c r="L35" s="107">
        <f t="shared" si="2"/>
        <v>55.8</v>
      </c>
      <c r="M35" s="108">
        <f t="shared" si="3"/>
        <v>55.8</v>
      </c>
      <c r="N35" s="108"/>
      <c r="O35" s="109">
        <f t="shared" si="7"/>
        <v>9.92</v>
      </c>
      <c r="P35" s="109">
        <f t="shared" si="5"/>
        <v>1.24</v>
      </c>
      <c r="Q35" s="109">
        <f t="shared" si="8"/>
        <v>44.64</v>
      </c>
      <c r="R35" s="108"/>
      <c r="S35" s="108"/>
      <c r="T35" s="118"/>
    </row>
    <row r="36" s="87" customFormat="1" customHeight="1" spans="1:20">
      <c r="A36" s="101">
        <v>28</v>
      </c>
      <c r="B36" s="102" t="s">
        <v>28</v>
      </c>
      <c r="C36" s="103" t="s">
        <v>89</v>
      </c>
      <c r="D36" s="103" t="s">
        <v>140</v>
      </c>
      <c r="E36" s="103" t="s">
        <v>141</v>
      </c>
      <c r="F36" s="103" t="s">
        <v>142</v>
      </c>
      <c r="G36" s="103" t="s">
        <v>142</v>
      </c>
      <c r="H36" s="103" t="s">
        <v>143</v>
      </c>
      <c r="I36" s="106">
        <v>1.331</v>
      </c>
      <c r="J36" s="107" t="s">
        <v>34</v>
      </c>
      <c r="K36" s="106">
        <v>1.331</v>
      </c>
      <c r="L36" s="107">
        <f t="shared" si="2"/>
        <v>59.895</v>
      </c>
      <c r="M36" s="108">
        <f t="shared" si="3"/>
        <v>59.895</v>
      </c>
      <c r="N36" s="108"/>
      <c r="O36" s="109">
        <f t="shared" si="7"/>
        <v>10.648</v>
      </c>
      <c r="P36" s="109">
        <f t="shared" si="5"/>
        <v>1.331</v>
      </c>
      <c r="Q36" s="109">
        <f t="shared" si="8"/>
        <v>47.916</v>
      </c>
      <c r="R36" s="108"/>
      <c r="S36" s="108"/>
      <c r="T36" s="118"/>
    </row>
    <row r="37" s="87" customFormat="1" customHeight="1" spans="1:20">
      <c r="A37" s="101">
        <v>29</v>
      </c>
      <c r="B37" s="102" t="s">
        <v>28</v>
      </c>
      <c r="C37" s="103" t="s">
        <v>77</v>
      </c>
      <c r="D37" s="103" t="s">
        <v>144</v>
      </c>
      <c r="E37" s="103" t="s">
        <v>145</v>
      </c>
      <c r="F37" s="103" t="s">
        <v>146</v>
      </c>
      <c r="G37" s="103" t="s">
        <v>146</v>
      </c>
      <c r="H37" s="103" t="s">
        <v>147</v>
      </c>
      <c r="I37" s="106">
        <v>0.595</v>
      </c>
      <c r="J37" s="107" t="s">
        <v>34</v>
      </c>
      <c r="K37" s="106">
        <v>0.595</v>
      </c>
      <c r="L37" s="107">
        <f t="shared" si="2"/>
        <v>26.775</v>
      </c>
      <c r="M37" s="108">
        <f t="shared" si="3"/>
        <v>26.775</v>
      </c>
      <c r="N37" s="108"/>
      <c r="O37" s="109">
        <f t="shared" si="7"/>
        <v>4.76</v>
      </c>
      <c r="P37" s="109">
        <f t="shared" si="5"/>
        <v>0.595</v>
      </c>
      <c r="Q37" s="109">
        <f t="shared" si="8"/>
        <v>21.42</v>
      </c>
      <c r="R37" s="108"/>
      <c r="S37" s="108"/>
      <c r="T37" s="118"/>
    </row>
    <row r="38" s="87" customFormat="1" customHeight="1" spans="1:20">
      <c r="A38" s="101">
        <v>30</v>
      </c>
      <c r="B38" s="102" t="s">
        <v>28</v>
      </c>
      <c r="C38" s="103" t="s">
        <v>77</v>
      </c>
      <c r="D38" s="103" t="s">
        <v>148</v>
      </c>
      <c r="E38" s="103" t="s">
        <v>149</v>
      </c>
      <c r="F38" s="103" t="s">
        <v>150</v>
      </c>
      <c r="G38" s="103" t="s">
        <v>150</v>
      </c>
      <c r="H38" s="103" t="s">
        <v>151</v>
      </c>
      <c r="I38" s="106">
        <v>2.304</v>
      </c>
      <c r="J38" s="107" t="s">
        <v>34</v>
      </c>
      <c r="K38" s="106">
        <v>2.304</v>
      </c>
      <c r="L38" s="107">
        <f t="shared" si="2"/>
        <v>103.68</v>
      </c>
      <c r="M38" s="108">
        <f t="shared" si="3"/>
        <v>103.68</v>
      </c>
      <c r="N38" s="108"/>
      <c r="O38" s="109">
        <f t="shared" si="7"/>
        <v>18.432</v>
      </c>
      <c r="P38" s="109">
        <f t="shared" si="5"/>
        <v>2.304</v>
      </c>
      <c r="Q38" s="109">
        <f t="shared" si="8"/>
        <v>82.944</v>
      </c>
      <c r="R38" s="108"/>
      <c r="S38" s="108"/>
      <c r="T38" s="118"/>
    </row>
    <row r="39" s="87" customFormat="1" customHeight="1" spans="1:20">
      <c r="A39" s="101">
        <v>31</v>
      </c>
      <c r="B39" s="102" t="s">
        <v>28</v>
      </c>
      <c r="C39" s="103" t="s">
        <v>89</v>
      </c>
      <c r="D39" s="103" t="s">
        <v>109</v>
      </c>
      <c r="E39" s="103" t="s">
        <v>152</v>
      </c>
      <c r="F39" s="103" t="s">
        <v>153</v>
      </c>
      <c r="G39" s="103" t="s">
        <v>153</v>
      </c>
      <c r="H39" s="103" t="s">
        <v>154</v>
      </c>
      <c r="I39" s="106">
        <v>3.885</v>
      </c>
      <c r="J39" s="107" t="s">
        <v>34</v>
      </c>
      <c r="K39" s="106">
        <v>3.885</v>
      </c>
      <c r="L39" s="107">
        <f t="shared" si="2"/>
        <v>174.825</v>
      </c>
      <c r="M39" s="108">
        <f t="shared" si="3"/>
        <v>174.825</v>
      </c>
      <c r="N39" s="108"/>
      <c r="O39" s="109">
        <f t="shared" si="7"/>
        <v>31.08</v>
      </c>
      <c r="P39" s="109">
        <f t="shared" si="5"/>
        <v>3.885</v>
      </c>
      <c r="Q39" s="109">
        <f t="shared" si="8"/>
        <v>139.86</v>
      </c>
      <c r="R39" s="108"/>
      <c r="S39" s="108"/>
      <c r="T39" s="118"/>
    </row>
    <row r="40" s="87" customFormat="1" customHeight="1" spans="1:20">
      <c r="A40" s="101">
        <v>32</v>
      </c>
      <c r="B40" s="102" t="s">
        <v>28</v>
      </c>
      <c r="C40" s="103" t="s">
        <v>70</v>
      </c>
      <c r="D40" s="103" t="s">
        <v>155</v>
      </c>
      <c r="E40" s="103" t="s">
        <v>156</v>
      </c>
      <c r="F40" s="103" t="s">
        <v>157</v>
      </c>
      <c r="G40" s="103" t="s">
        <v>157</v>
      </c>
      <c r="H40" s="103" t="s">
        <v>158</v>
      </c>
      <c r="I40" s="106">
        <v>1.026</v>
      </c>
      <c r="J40" s="107" t="s">
        <v>34</v>
      </c>
      <c r="K40" s="106">
        <v>1.026</v>
      </c>
      <c r="L40" s="107">
        <f t="shared" si="2"/>
        <v>46.17</v>
      </c>
      <c r="M40" s="108">
        <f t="shared" si="3"/>
        <v>46.17</v>
      </c>
      <c r="N40" s="108"/>
      <c r="O40" s="109">
        <f t="shared" si="7"/>
        <v>8.208</v>
      </c>
      <c r="P40" s="109">
        <f t="shared" si="5"/>
        <v>1.026</v>
      </c>
      <c r="Q40" s="109">
        <f t="shared" si="8"/>
        <v>36.936</v>
      </c>
      <c r="R40" s="108"/>
      <c r="S40" s="108"/>
      <c r="T40" s="118"/>
    </row>
    <row r="41" s="87" customFormat="1" customHeight="1" spans="1:20">
      <c r="A41" s="101">
        <v>33</v>
      </c>
      <c r="B41" s="102" t="s">
        <v>28</v>
      </c>
      <c r="C41" s="103" t="s">
        <v>159</v>
      </c>
      <c r="D41" s="103" t="s">
        <v>160</v>
      </c>
      <c r="E41" s="103" t="s">
        <v>161</v>
      </c>
      <c r="F41" s="103" t="s">
        <v>162</v>
      </c>
      <c r="G41" s="103" t="s">
        <v>162</v>
      </c>
      <c r="H41" s="103" t="s">
        <v>163</v>
      </c>
      <c r="I41" s="106">
        <v>0.928</v>
      </c>
      <c r="J41" s="107" t="s">
        <v>34</v>
      </c>
      <c r="K41" s="106">
        <v>0.928</v>
      </c>
      <c r="L41" s="107">
        <f t="shared" si="2"/>
        <v>41.76</v>
      </c>
      <c r="M41" s="108">
        <f t="shared" si="3"/>
        <v>41.76</v>
      </c>
      <c r="N41" s="108"/>
      <c r="O41" s="109">
        <f t="shared" si="7"/>
        <v>7.424</v>
      </c>
      <c r="P41" s="109">
        <f t="shared" si="5"/>
        <v>0.928</v>
      </c>
      <c r="Q41" s="109">
        <f t="shared" si="8"/>
        <v>33.408</v>
      </c>
      <c r="R41" s="108"/>
      <c r="S41" s="108"/>
      <c r="T41" s="118"/>
    </row>
    <row r="42" s="87" customFormat="1" customHeight="1" spans="1:20">
      <c r="A42" s="101">
        <v>34</v>
      </c>
      <c r="B42" s="102" t="s">
        <v>28</v>
      </c>
      <c r="C42" s="103" t="s">
        <v>159</v>
      </c>
      <c r="D42" s="103" t="s">
        <v>164</v>
      </c>
      <c r="E42" s="103" t="s">
        <v>165</v>
      </c>
      <c r="F42" s="103" t="s">
        <v>166</v>
      </c>
      <c r="G42" s="103" t="s">
        <v>166</v>
      </c>
      <c r="H42" s="103" t="s">
        <v>167</v>
      </c>
      <c r="I42" s="106">
        <v>0.096</v>
      </c>
      <c r="J42" s="107" t="s">
        <v>34</v>
      </c>
      <c r="K42" s="106">
        <v>0.096</v>
      </c>
      <c r="L42" s="107">
        <f t="shared" si="2"/>
        <v>4.32</v>
      </c>
      <c r="M42" s="108">
        <f t="shared" si="3"/>
        <v>4.32</v>
      </c>
      <c r="N42" s="108"/>
      <c r="O42" s="109">
        <f t="shared" si="7"/>
        <v>0.768</v>
      </c>
      <c r="P42" s="109">
        <f t="shared" si="5"/>
        <v>0.096</v>
      </c>
      <c r="Q42" s="109">
        <f t="shared" si="8"/>
        <v>3.456</v>
      </c>
      <c r="R42" s="108"/>
      <c r="S42" s="108"/>
      <c r="T42" s="118"/>
    </row>
    <row r="43" s="87" customFormat="1" customHeight="1" spans="1:20">
      <c r="A43" s="101">
        <v>35</v>
      </c>
      <c r="B43" s="102" t="s">
        <v>28</v>
      </c>
      <c r="C43" s="103" t="s">
        <v>168</v>
      </c>
      <c r="D43" s="103" t="s">
        <v>169</v>
      </c>
      <c r="E43" s="103" t="s">
        <v>170</v>
      </c>
      <c r="F43" s="103" t="s">
        <v>166</v>
      </c>
      <c r="G43" s="103" t="s">
        <v>166</v>
      </c>
      <c r="H43" s="103" t="s">
        <v>167</v>
      </c>
      <c r="I43" s="106">
        <v>0.478</v>
      </c>
      <c r="J43" s="107" t="s">
        <v>34</v>
      </c>
      <c r="K43" s="106">
        <v>0.478</v>
      </c>
      <c r="L43" s="107">
        <f t="shared" si="2"/>
        <v>21.51</v>
      </c>
      <c r="M43" s="108">
        <f t="shared" si="3"/>
        <v>21.51</v>
      </c>
      <c r="N43" s="108"/>
      <c r="O43" s="109">
        <f t="shared" si="7"/>
        <v>3.824</v>
      </c>
      <c r="P43" s="109">
        <f t="shared" si="5"/>
        <v>0.478</v>
      </c>
      <c r="Q43" s="109">
        <f t="shared" si="8"/>
        <v>17.208</v>
      </c>
      <c r="R43" s="108"/>
      <c r="S43" s="108"/>
      <c r="T43" s="118"/>
    </row>
    <row r="44" s="87" customFormat="1" customHeight="1" spans="1:20">
      <c r="A44" s="101">
        <v>36</v>
      </c>
      <c r="B44" s="102" t="s">
        <v>28</v>
      </c>
      <c r="C44" s="103" t="s">
        <v>168</v>
      </c>
      <c r="D44" s="103" t="s">
        <v>171</v>
      </c>
      <c r="E44" s="103" t="s">
        <v>171</v>
      </c>
      <c r="F44" s="103" t="s">
        <v>166</v>
      </c>
      <c r="G44" s="103" t="s">
        <v>166</v>
      </c>
      <c r="H44" s="103" t="s">
        <v>167</v>
      </c>
      <c r="I44" s="106">
        <v>3.496</v>
      </c>
      <c r="J44" s="107" t="s">
        <v>34</v>
      </c>
      <c r="K44" s="106">
        <v>3.496</v>
      </c>
      <c r="L44" s="107">
        <f t="shared" si="2"/>
        <v>157.32</v>
      </c>
      <c r="M44" s="108">
        <f t="shared" si="3"/>
        <v>157.32</v>
      </c>
      <c r="N44" s="108"/>
      <c r="O44" s="109">
        <f t="shared" si="7"/>
        <v>27.968</v>
      </c>
      <c r="P44" s="109">
        <f t="shared" si="5"/>
        <v>3.496</v>
      </c>
      <c r="Q44" s="109">
        <f t="shared" si="8"/>
        <v>125.856</v>
      </c>
      <c r="R44" s="108"/>
      <c r="S44" s="108"/>
      <c r="T44" s="118"/>
    </row>
    <row r="45" s="87" customFormat="1" customHeight="1" spans="1:20">
      <c r="A45" s="101">
        <v>37</v>
      </c>
      <c r="B45" s="102" t="s">
        <v>28</v>
      </c>
      <c r="C45" s="103" t="s">
        <v>159</v>
      </c>
      <c r="D45" s="103" t="s">
        <v>172</v>
      </c>
      <c r="E45" s="103" t="s">
        <v>173</v>
      </c>
      <c r="F45" s="103" t="s">
        <v>174</v>
      </c>
      <c r="G45" s="103" t="s">
        <v>174</v>
      </c>
      <c r="H45" s="103" t="s">
        <v>175</v>
      </c>
      <c r="I45" s="106">
        <v>0.083</v>
      </c>
      <c r="J45" s="107" t="s">
        <v>34</v>
      </c>
      <c r="K45" s="106">
        <v>0.083</v>
      </c>
      <c r="L45" s="107">
        <f t="shared" si="2"/>
        <v>3.735</v>
      </c>
      <c r="M45" s="108">
        <f t="shared" si="3"/>
        <v>3.735</v>
      </c>
      <c r="N45" s="108"/>
      <c r="O45" s="109">
        <f t="shared" si="7"/>
        <v>0.664</v>
      </c>
      <c r="P45" s="109">
        <f t="shared" si="5"/>
        <v>0.083</v>
      </c>
      <c r="Q45" s="109">
        <f t="shared" si="8"/>
        <v>2.988</v>
      </c>
      <c r="R45" s="108"/>
      <c r="S45" s="108"/>
      <c r="T45" s="118"/>
    </row>
    <row r="46" s="87" customFormat="1" customHeight="1" spans="1:20">
      <c r="A46" s="101">
        <v>38</v>
      </c>
      <c r="B46" s="102" t="s">
        <v>28</v>
      </c>
      <c r="C46" s="103" t="s">
        <v>44</v>
      </c>
      <c r="D46" s="103" t="s">
        <v>176</v>
      </c>
      <c r="E46" s="103" t="s">
        <v>177</v>
      </c>
      <c r="F46" s="103" t="s">
        <v>178</v>
      </c>
      <c r="G46" s="103" t="s">
        <v>178</v>
      </c>
      <c r="H46" s="103" t="s">
        <v>179</v>
      </c>
      <c r="I46" s="106">
        <v>0.745</v>
      </c>
      <c r="J46" s="107" t="s">
        <v>34</v>
      </c>
      <c r="K46" s="106">
        <v>0.745</v>
      </c>
      <c r="L46" s="107">
        <f t="shared" si="2"/>
        <v>33.525</v>
      </c>
      <c r="M46" s="108">
        <f t="shared" si="3"/>
        <v>33.525</v>
      </c>
      <c r="N46" s="108"/>
      <c r="O46" s="109">
        <f t="shared" si="7"/>
        <v>5.96</v>
      </c>
      <c r="P46" s="109">
        <f t="shared" si="5"/>
        <v>0.745</v>
      </c>
      <c r="Q46" s="109">
        <f t="shared" si="8"/>
        <v>26.82</v>
      </c>
      <c r="R46" s="108"/>
      <c r="S46" s="108"/>
      <c r="T46" s="118"/>
    </row>
    <row r="47" s="87" customFormat="1" customHeight="1" spans="1:20">
      <c r="A47" s="101">
        <v>39</v>
      </c>
      <c r="B47" s="102" t="s">
        <v>28</v>
      </c>
      <c r="C47" s="103" t="s">
        <v>82</v>
      </c>
      <c r="D47" s="103" t="s">
        <v>180</v>
      </c>
      <c r="E47" s="103" t="s">
        <v>181</v>
      </c>
      <c r="F47" s="103" t="s">
        <v>182</v>
      </c>
      <c r="G47" s="103" t="s">
        <v>182</v>
      </c>
      <c r="H47" s="103" t="s">
        <v>183</v>
      </c>
      <c r="I47" s="106">
        <v>0.796</v>
      </c>
      <c r="J47" s="107" t="s">
        <v>34</v>
      </c>
      <c r="K47" s="106">
        <v>0.796</v>
      </c>
      <c r="L47" s="107">
        <f t="shared" si="2"/>
        <v>35.82</v>
      </c>
      <c r="M47" s="108">
        <f t="shared" si="3"/>
        <v>35.82</v>
      </c>
      <c r="N47" s="108"/>
      <c r="O47" s="109">
        <f t="shared" si="7"/>
        <v>6.368</v>
      </c>
      <c r="P47" s="109">
        <f t="shared" si="5"/>
        <v>0.796</v>
      </c>
      <c r="Q47" s="109">
        <f t="shared" si="8"/>
        <v>28.656</v>
      </c>
      <c r="R47" s="108"/>
      <c r="S47" s="108"/>
      <c r="T47" s="118"/>
    </row>
    <row r="48" s="87" customFormat="1" customHeight="1" spans="1:20">
      <c r="A48" s="101">
        <v>40</v>
      </c>
      <c r="B48" s="102" t="s">
        <v>28</v>
      </c>
      <c r="C48" s="103" t="s">
        <v>89</v>
      </c>
      <c r="D48" s="103" t="s">
        <v>184</v>
      </c>
      <c r="E48" s="103" t="s">
        <v>185</v>
      </c>
      <c r="F48" s="103" t="s">
        <v>186</v>
      </c>
      <c r="G48" s="103" t="s">
        <v>186</v>
      </c>
      <c r="H48" s="103" t="s">
        <v>187</v>
      </c>
      <c r="I48" s="106">
        <v>1.307</v>
      </c>
      <c r="J48" s="107" t="s">
        <v>34</v>
      </c>
      <c r="K48" s="106">
        <v>1.307</v>
      </c>
      <c r="L48" s="107">
        <f t="shared" si="2"/>
        <v>58.815</v>
      </c>
      <c r="M48" s="108">
        <f t="shared" si="3"/>
        <v>58.815</v>
      </c>
      <c r="N48" s="108"/>
      <c r="O48" s="109">
        <f t="shared" si="7"/>
        <v>10.456</v>
      </c>
      <c r="P48" s="109">
        <f t="shared" si="5"/>
        <v>1.307</v>
      </c>
      <c r="Q48" s="109">
        <f t="shared" si="8"/>
        <v>47.052</v>
      </c>
      <c r="R48" s="108"/>
      <c r="S48" s="108"/>
      <c r="T48" s="118"/>
    </row>
    <row r="49" s="87" customFormat="1" customHeight="1" spans="1:20">
      <c r="A49" s="101">
        <v>41</v>
      </c>
      <c r="B49" s="102" t="s">
        <v>28</v>
      </c>
      <c r="C49" s="103" t="s">
        <v>29</v>
      </c>
      <c r="D49" s="103" t="s">
        <v>188</v>
      </c>
      <c r="E49" s="103" t="s">
        <v>189</v>
      </c>
      <c r="F49" s="103" t="s">
        <v>190</v>
      </c>
      <c r="G49" s="103" t="s">
        <v>190</v>
      </c>
      <c r="H49" s="103" t="s">
        <v>191</v>
      </c>
      <c r="I49" s="106">
        <v>1.555</v>
      </c>
      <c r="J49" s="107" t="s">
        <v>34</v>
      </c>
      <c r="K49" s="106">
        <v>1.555</v>
      </c>
      <c r="L49" s="107">
        <f t="shared" si="2"/>
        <v>69.975</v>
      </c>
      <c r="M49" s="108">
        <f t="shared" si="3"/>
        <v>69.975</v>
      </c>
      <c r="N49" s="108"/>
      <c r="O49" s="109">
        <f t="shared" si="7"/>
        <v>12.44</v>
      </c>
      <c r="P49" s="109">
        <f t="shared" si="5"/>
        <v>1.555</v>
      </c>
      <c r="Q49" s="109">
        <f t="shared" si="8"/>
        <v>55.98</v>
      </c>
      <c r="R49" s="108"/>
      <c r="S49" s="108"/>
      <c r="T49" s="118"/>
    </row>
    <row r="50" s="87" customFormat="1" customHeight="1" spans="1:20">
      <c r="A50" s="101">
        <v>42</v>
      </c>
      <c r="B50" s="102" t="s">
        <v>28</v>
      </c>
      <c r="C50" s="103" t="s">
        <v>29</v>
      </c>
      <c r="D50" s="103" t="s">
        <v>192</v>
      </c>
      <c r="E50" s="103" t="s">
        <v>193</v>
      </c>
      <c r="F50" s="103" t="s">
        <v>194</v>
      </c>
      <c r="G50" s="103" t="s">
        <v>194</v>
      </c>
      <c r="H50" s="103" t="s">
        <v>195</v>
      </c>
      <c r="I50" s="106">
        <v>1.296</v>
      </c>
      <c r="J50" s="107" t="s">
        <v>34</v>
      </c>
      <c r="K50" s="106">
        <v>1.296</v>
      </c>
      <c r="L50" s="107">
        <f t="shared" si="2"/>
        <v>58.32</v>
      </c>
      <c r="M50" s="108">
        <f t="shared" si="3"/>
        <v>58.32</v>
      </c>
      <c r="N50" s="108"/>
      <c r="O50" s="109">
        <f t="shared" si="7"/>
        <v>10.368</v>
      </c>
      <c r="P50" s="109">
        <f t="shared" si="5"/>
        <v>1.296</v>
      </c>
      <c r="Q50" s="109">
        <f t="shared" si="8"/>
        <v>46.656</v>
      </c>
      <c r="R50" s="108"/>
      <c r="S50" s="108"/>
      <c r="T50" s="118"/>
    </row>
    <row r="51" s="87" customFormat="1" customHeight="1" spans="1:20">
      <c r="A51" s="101">
        <v>43</v>
      </c>
      <c r="B51" s="102" t="s">
        <v>28</v>
      </c>
      <c r="C51" s="103" t="s">
        <v>29</v>
      </c>
      <c r="D51" s="103" t="s">
        <v>196</v>
      </c>
      <c r="E51" s="103" t="s">
        <v>197</v>
      </c>
      <c r="F51" s="103" t="s">
        <v>198</v>
      </c>
      <c r="G51" s="103" t="s">
        <v>198</v>
      </c>
      <c r="H51" s="103" t="s">
        <v>199</v>
      </c>
      <c r="I51" s="106">
        <v>1.134</v>
      </c>
      <c r="J51" s="107" t="s">
        <v>34</v>
      </c>
      <c r="K51" s="106">
        <v>1.134</v>
      </c>
      <c r="L51" s="107">
        <f t="shared" si="2"/>
        <v>51.03</v>
      </c>
      <c r="M51" s="108">
        <f t="shared" si="3"/>
        <v>51.03</v>
      </c>
      <c r="N51" s="108"/>
      <c r="O51" s="109">
        <f t="shared" si="7"/>
        <v>9.072</v>
      </c>
      <c r="P51" s="109">
        <f t="shared" si="5"/>
        <v>1.134</v>
      </c>
      <c r="Q51" s="109">
        <f t="shared" si="8"/>
        <v>40.824</v>
      </c>
      <c r="R51" s="108"/>
      <c r="S51" s="108"/>
      <c r="T51" s="118"/>
    </row>
    <row r="52" s="87" customFormat="1" customHeight="1" spans="1:20">
      <c r="A52" s="101">
        <v>44</v>
      </c>
      <c r="B52" s="102" t="s">
        <v>28</v>
      </c>
      <c r="C52" s="103" t="s">
        <v>82</v>
      </c>
      <c r="D52" s="103" t="s">
        <v>200</v>
      </c>
      <c r="E52" s="103" t="s">
        <v>201</v>
      </c>
      <c r="F52" s="103" t="s">
        <v>202</v>
      </c>
      <c r="G52" s="103" t="s">
        <v>202</v>
      </c>
      <c r="H52" s="103" t="s">
        <v>203</v>
      </c>
      <c r="I52" s="106">
        <v>0.372</v>
      </c>
      <c r="J52" s="107" t="s">
        <v>34</v>
      </c>
      <c r="K52" s="106">
        <v>0.372</v>
      </c>
      <c r="L52" s="107">
        <f t="shared" si="2"/>
        <v>16.74</v>
      </c>
      <c r="M52" s="108">
        <f t="shared" si="3"/>
        <v>16.74</v>
      </c>
      <c r="N52" s="108"/>
      <c r="O52" s="109">
        <f t="shared" si="7"/>
        <v>2.976</v>
      </c>
      <c r="P52" s="109">
        <f t="shared" si="5"/>
        <v>0.372</v>
      </c>
      <c r="Q52" s="109">
        <f t="shared" si="8"/>
        <v>13.392</v>
      </c>
      <c r="R52" s="108"/>
      <c r="S52" s="108"/>
      <c r="T52" s="118"/>
    </row>
    <row r="53" s="87" customFormat="1" customHeight="1" spans="1:20">
      <c r="A53" s="101">
        <v>45</v>
      </c>
      <c r="B53" s="102" t="s">
        <v>28</v>
      </c>
      <c r="C53" s="103" t="s">
        <v>82</v>
      </c>
      <c r="D53" s="103" t="s">
        <v>204</v>
      </c>
      <c r="E53" s="103" t="s">
        <v>205</v>
      </c>
      <c r="F53" s="103" t="s">
        <v>206</v>
      </c>
      <c r="G53" s="103" t="s">
        <v>206</v>
      </c>
      <c r="H53" s="103" t="s">
        <v>207</v>
      </c>
      <c r="I53" s="106">
        <v>2.728</v>
      </c>
      <c r="J53" s="107" t="s">
        <v>34</v>
      </c>
      <c r="K53" s="106">
        <v>2.728</v>
      </c>
      <c r="L53" s="107">
        <f t="shared" si="2"/>
        <v>122.76</v>
      </c>
      <c r="M53" s="108">
        <f t="shared" si="3"/>
        <v>122.76</v>
      </c>
      <c r="N53" s="108"/>
      <c r="O53" s="109">
        <f t="shared" si="7"/>
        <v>21.824</v>
      </c>
      <c r="P53" s="109">
        <f t="shared" si="5"/>
        <v>2.728</v>
      </c>
      <c r="Q53" s="109">
        <f t="shared" si="8"/>
        <v>98.208</v>
      </c>
      <c r="R53" s="108"/>
      <c r="S53" s="108"/>
      <c r="T53" s="118"/>
    </row>
    <row r="54" s="87" customFormat="1" customHeight="1" spans="1:20">
      <c r="A54" s="101">
        <v>46</v>
      </c>
      <c r="B54" s="102" t="s">
        <v>28</v>
      </c>
      <c r="C54" s="103" t="s">
        <v>54</v>
      </c>
      <c r="D54" s="103" t="s">
        <v>208</v>
      </c>
      <c r="E54" s="103" t="s">
        <v>209</v>
      </c>
      <c r="F54" s="103" t="s">
        <v>210</v>
      </c>
      <c r="G54" s="103" t="s">
        <v>210</v>
      </c>
      <c r="H54" s="103" t="s">
        <v>211</v>
      </c>
      <c r="I54" s="106">
        <v>3.051</v>
      </c>
      <c r="J54" s="107" t="s">
        <v>34</v>
      </c>
      <c r="K54" s="106">
        <v>3.051</v>
      </c>
      <c r="L54" s="107">
        <f t="shared" si="2"/>
        <v>137.295</v>
      </c>
      <c r="M54" s="108">
        <f t="shared" si="3"/>
        <v>137.295</v>
      </c>
      <c r="N54" s="108"/>
      <c r="O54" s="109">
        <f t="shared" si="7"/>
        <v>24.408</v>
      </c>
      <c r="P54" s="109">
        <f t="shared" si="5"/>
        <v>3.051</v>
      </c>
      <c r="Q54" s="109">
        <f t="shared" si="8"/>
        <v>109.836</v>
      </c>
      <c r="R54" s="108"/>
      <c r="S54" s="108"/>
      <c r="T54" s="118"/>
    </row>
    <row r="55" s="87" customFormat="1" customHeight="1" spans="1:20">
      <c r="A55" s="101">
        <v>47</v>
      </c>
      <c r="B55" s="102" t="s">
        <v>28</v>
      </c>
      <c r="C55" s="103" t="s">
        <v>59</v>
      </c>
      <c r="D55" s="103" t="s">
        <v>212</v>
      </c>
      <c r="E55" s="103" t="s">
        <v>213</v>
      </c>
      <c r="F55" s="103" t="s">
        <v>214</v>
      </c>
      <c r="G55" s="103" t="s">
        <v>214</v>
      </c>
      <c r="H55" s="103" t="s">
        <v>215</v>
      </c>
      <c r="I55" s="106">
        <v>2.221</v>
      </c>
      <c r="J55" s="107" t="s">
        <v>34</v>
      </c>
      <c r="K55" s="106">
        <v>2.221</v>
      </c>
      <c r="L55" s="107">
        <f t="shared" si="2"/>
        <v>99.945</v>
      </c>
      <c r="M55" s="108">
        <f t="shared" si="3"/>
        <v>99.945</v>
      </c>
      <c r="N55" s="108"/>
      <c r="O55" s="109">
        <f t="shared" si="7"/>
        <v>17.768</v>
      </c>
      <c r="P55" s="109">
        <f t="shared" si="5"/>
        <v>2.221</v>
      </c>
      <c r="Q55" s="109">
        <f t="shared" si="8"/>
        <v>79.956</v>
      </c>
      <c r="R55" s="108"/>
      <c r="S55" s="108"/>
      <c r="T55" s="118"/>
    </row>
    <row r="56" s="87" customFormat="1" customHeight="1" spans="1:20">
      <c r="A56" s="101">
        <v>48</v>
      </c>
      <c r="B56" s="102" t="s">
        <v>28</v>
      </c>
      <c r="C56" s="103" t="s">
        <v>135</v>
      </c>
      <c r="D56" s="103" t="s">
        <v>216</v>
      </c>
      <c r="E56" s="103" t="s">
        <v>217</v>
      </c>
      <c r="F56" s="103" t="s">
        <v>218</v>
      </c>
      <c r="G56" s="103" t="s">
        <v>218</v>
      </c>
      <c r="H56" s="103" t="s">
        <v>219</v>
      </c>
      <c r="I56" s="106">
        <v>0.728</v>
      </c>
      <c r="J56" s="107" t="s">
        <v>34</v>
      </c>
      <c r="K56" s="106">
        <v>0.728</v>
      </c>
      <c r="L56" s="107">
        <f t="shared" si="2"/>
        <v>32.76</v>
      </c>
      <c r="M56" s="108">
        <f t="shared" si="3"/>
        <v>32.76</v>
      </c>
      <c r="N56" s="108"/>
      <c r="O56" s="109">
        <f t="shared" si="7"/>
        <v>5.824</v>
      </c>
      <c r="P56" s="109">
        <f t="shared" si="5"/>
        <v>0.728</v>
      </c>
      <c r="Q56" s="109">
        <f t="shared" si="8"/>
        <v>26.208</v>
      </c>
      <c r="R56" s="108"/>
      <c r="S56" s="108"/>
      <c r="T56" s="118"/>
    </row>
    <row r="57" s="87" customFormat="1" customHeight="1" spans="1:20">
      <c r="A57" s="101">
        <v>49</v>
      </c>
      <c r="B57" s="102" t="s">
        <v>28</v>
      </c>
      <c r="C57" s="103" t="s">
        <v>135</v>
      </c>
      <c r="D57" s="103" t="s">
        <v>220</v>
      </c>
      <c r="E57" s="103" t="s">
        <v>221</v>
      </c>
      <c r="F57" s="103" t="s">
        <v>222</v>
      </c>
      <c r="G57" s="103" t="s">
        <v>222</v>
      </c>
      <c r="H57" s="103" t="s">
        <v>223</v>
      </c>
      <c r="I57" s="106">
        <v>0.446</v>
      </c>
      <c r="J57" s="107" t="s">
        <v>34</v>
      </c>
      <c r="K57" s="106">
        <v>0.446</v>
      </c>
      <c r="L57" s="107">
        <f t="shared" si="2"/>
        <v>20.07</v>
      </c>
      <c r="M57" s="108">
        <f t="shared" si="3"/>
        <v>20.07</v>
      </c>
      <c r="N57" s="108"/>
      <c r="O57" s="109">
        <f t="shared" si="7"/>
        <v>3.568</v>
      </c>
      <c r="P57" s="109">
        <f t="shared" si="5"/>
        <v>0.446</v>
      </c>
      <c r="Q57" s="109">
        <f t="shared" si="8"/>
        <v>16.056</v>
      </c>
      <c r="R57" s="108"/>
      <c r="S57" s="108"/>
      <c r="T57" s="118"/>
    </row>
    <row r="58" s="87" customFormat="1" customHeight="1" spans="1:20">
      <c r="A58" s="101">
        <v>50</v>
      </c>
      <c r="B58" s="102" t="s">
        <v>28</v>
      </c>
      <c r="C58" s="103" t="s">
        <v>159</v>
      </c>
      <c r="D58" s="103" t="s">
        <v>224</v>
      </c>
      <c r="E58" s="103" t="s">
        <v>225</v>
      </c>
      <c r="F58" s="103" t="s">
        <v>226</v>
      </c>
      <c r="G58" s="103" t="s">
        <v>226</v>
      </c>
      <c r="H58" s="103" t="s">
        <v>227</v>
      </c>
      <c r="I58" s="106">
        <v>0.596</v>
      </c>
      <c r="J58" s="107" t="s">
        <v>34</v>
      </c>
      <c r="K58" s="106">
        <v>0.596</v>
      </c>
      <c r="L58" s="107">
        <f t="shared" si="2"/>
        <v>26.82</v>
      </c>
      <c r="M58" s="108">
        <f t="shared" si="3"/>
        <v>26.82</v>
      </c>
      <c r="N58" s="108"/>
      <c r="O58" s="109">
        <f t="shared" si="7"/>
        <v>4.768</v>
      </c>
      <c r="P58" s="109">
        <f t="shared" si="5"/>
        <v>0.596</v>
      </c>
      <c r="Q58" s="109">
        <f t="shared" si="8"/>
        <v>21.456</v>
      </c>
      <c r="R58" s="108"/>
      <c r="S58" s="108"/>
      <c r="T58" s="118"/>
    </row>
    <row r="59" s="87" customFormat="1" customHeight="1" spans="1:20">
      <c r="A59" s="101">
        <v>51</v>
      </c>
      <c r="B59" s="102" t="s">
        <v>28</v>
      </c>
      <c r="C59" s="103" t="s">
        <v>159</v>
      </c>
      <c r="D59" s="103" t="s">
        <v>228</v>
      </c>
      <c r="E59" s="103" t="s">
        <v>228</v>
      </c>
      <c r="F59" s="103"/>
      <c r="G59" s="103"/>
      <c r="H59" s="103" t="s">
        <v>229</v>
      </c>
      <c r="I59" s="106">
        <v>1.948</v>
      </c>
      <c r="J59" s="107" t="s">
        <v>34</v>
      </c>
      <c r="K59" s="106">
        <v>1.948</v>
      </c>
      <c r="L59" s="107">
        <f t="shared" si="2"/>
        <v>87.66</v>
      </c>
      <c r="M59" s="108">
        <f t="shared" si="3"/>
        <v>87.66</v>
      </c>
      <c r="N59" s="108"/>
      <c r="O59" s="109">
        <f t="shared" si="7"/>
        <v>15.584</v>
      </c>
      <c r="P59" s="109">
        <f t="shared" si="5"/>
        <v>1.948</v>
      </c>
      <c r="Q59" s="109">
        <f t="shared" si="8"/>
        <v>70.128</v>
      </c>
      <c r="R59" s="108"/>
      <c r="S59" s="108"/>
      <c r="T59" s="118"/>
    </row>
    <row r="60" s="87" customFormat="1" customHeight="1" spans="1:20">
      <c r="A60" s="101">
        <v>52</v>
      </c>
      <c r="B60" s="102" t="s">
        <v>28</v>
      </c>
      <c r="C60" s="103" t="s">
        <v>230</v>
      </c>
      <c r="D60" s="103" t="s">
        <v>231</v>
      </c>
      <c r="E60" s="103" t="s">
        <v>231</v>
      </c>
      <c r="F60" s="103"/>
      <c r="G60" s="103"/>
      <c r="H60" s="103" t="s">
        <v>232</v>
      </c>
      <c r="I60" s="106">
        <v>3.198</v>
      </c>
      <c r="J60" s="107" t="s">
        <v>34</v>
      </c>
      <c r="K60" s="106">
        <v>3.198</v>
      </c>
      <c r="L60" s="107">
        <f t="shared" si="2"/>
        <v>143.91</v>
      </c>
      <c r="M60" s="108">
        <f t="shared" si="3"/>
        <v>143.91</v>
      </c>
      <c r="N60" s="108"/>
      <c r="O60" s="109">
        <f t="shared" si="7"/>
        <v>25.584</v>
      </c>
      <c r="P60" s="109">
        <f t="shared" si="5"/>
        <v>3.198</v>
      </c>
      <c r="Q60" s="109">
        <f t="shared" si="8"/>
        <v>115.128</v>
      </c>
      <c r="R60" s="108"/>
      <c r="S60" s="108"/>
      <c r="T60" s="118"/>
    </row>
    <row r="61" s="87" customFormat="1" customHeight="1" spans="1:20">
      <c r="A61" s="101">
        <v>53</v>
      </c>
      <c r="B61" s="102" t="s">
        <v>28</v>
      </c>
      <c r="C61" s="103" t="s">
        <v>135</v>
      </c>
      <c r="D61" s="103" t="s">
        <v>233</v>
      </c>
      <c r="E61" s="103" t="s">
        <v>233</v>
      </c>
      <c r="F61" s="103"/>
      <c r="G61" s="103"/>
      <c r="H61" s="103" t="s">
        <v>234</v>
      </c>
      <c r="I61" s="106">
        <v>2.461</v>
      </c>
      <c r="J61" s="107" t="s">
        <v>34</v>
      </c>
      <c r="K61" s="106">
        <v>2.461</v>
      </c>
      <c r="L61" s="107">
        <f t="shared" si="2"/>
        <v>110.745</v>
      </c>
      <c r="M61" s="108">
        <f t="shared" si="3"/>
        <v>110.745</v>
      </c>
      <c r="N61" s="108"/>
      <c r="O61" s="109">
        <f t="shared" si="7"/>
        <v>19.688</v>
      </c>
      <c r="P61" s="109">
        <f t="shared" si="5"/>
        <v>2.461</v>
      </c>
      <c r="Q61" s="109">
        <f t="shared" si="8"/>
        <v>88.596</v>
      </c>
      <c r="R61" s="108"/>
      <c r="S61" s="108"/>
      <c r="T61" s="118"/>
    </row>
    <row r="62" s="87" customFormat="1" customHeight="1" spans="1:20">
      <c r="A62" s="101">
        <v>54</v>
      </c>
      <c r="B62" s="102" t="s">
        <v>28</v>
      </c>
      <c r="C62" s="103" t="s">
        <v>59</v>
      </c>
      <c r="D62" s="103" t="s">
        <v>235</v>
      </c>
      <c r="E62" s="103" t="s">
        <v>235</v>
      </c>
      <c r="F62" s="103"/>
      <c r="G62" s="103"/>
      <c r="H62" s="103" t="s">
        <v>236</v>
      </c>
      <c r="I62" s="106">
        <v>0.257</v>
      </c>
      <c r="J62" s="107" t="s">
        <v>34</v>
      </c>
      <c r="K62" s="106">
        <v>0.257</v>
      </c>
      <c r="L62" s="107">
        <f t="shared" si="2"/>
        <v>11.565</v>
      </c>
      <c r="M62" s="108">
        <f t="shared" si="3"/>
        <v>11.565</v>
      </c>
      <c r="N62" s="108"/>
      <c r="O62" s="109">
        <f t="shared" si="7"/>
        <v>2.056</v>
      </c>
      <c r="P62" s="109">
        <f t="shared" si="5"/>
        <v>0.257</v>
      </c>
      <c r="Q62" s="109">
        <f t="shared" si="8"/>
        <v>9.252</v>
      </c>
      <c r="R62" s="108"/>
      <c r="S62" s="108"/>
      <c r="T62" s="118"/>
    </row>
    <row r="63" s="87" customFormat="1" customHeight="1" spans="1:20">
      <c r="A63" s="101">
        <v>55</v>
      </c>
      <c r="B63" s="102" t="s">
        <v>28</v>
      </c>
      <c r="C63" s="103" t="s">
        <v>159</v>
      </c>
      <c r="D63" s="103" t="s">
        <v>160</v>
      </c>
      <c r="E63" s="103" t="s">
        <v>160</v>
      </c>
      <c r="F63" s="103"/>
      <c r="G63" s="103"/>
      <c r="H63" s="103" t="s">
        <v>236</v>
      </c>
      <c r="I63" s="106">
        <v>0.257</v>
      </c>
      <c r="J63" s="107" t="s">
        <v>34</v>
      </c>
      <c r="K63" s="106">
        <v>0.257</v>
      </c>
      <c r="L63" s="107">
        <f t="shared" si="2"/>
        <v>11.565</v>
      </c>
      <c r="M63" s="108">
        <f t="shared" si="3"/>
        <v>11.565</v>
      </c>
      <c r="N63" s="108"/>
      <c r="O63" s="109">
        <f t="shared" si="7"/>
        <v>2.056</v>
      </c>
      <c r="P63" s="109">
        <f t="shared" si="5"/>
        <v>0.257</v>
      </c>
      <c r="Q63" s="109">
        <f t="shared" si="8"/>
        <v>9.252</v>
      </c>
      <c r="R63" s="108"/>
      <c r="S63" s="108"/>
      <c r="T63" s="118"/>
    </row>
    <row r="64" s="87" customFormat="1" customHeight="1" spans="1:20">
      <c r="A64" s="101">
        <v>56</v>
      </c>
      <c r="B64" s="102" t="s">
        <v>28</v>
      </c>
      <c r="C64" s="103" t="s">
        <v>89</v>
      </c>
      <c r="D64" s="103" t="s">
        <v>237</v>
      </c>
      <c r="E64" s="103" t="s">
        <v>238</v>
      </c>
      <c r="F64" s="103" t="s">
        <v>239</v>
      </c>
      <c r="G64" s="103" t="s">
        <v>239</v>
      </c>
      <c r="H64" s="103" t="s">
        <v>240</v>
      </c>
      <c r="I64" s="106">
        <v>0.657</v>
      </c>
      <c r="J64" s="107" t="s">
        <v>34</v>
      </c>
      <c r="K64" s="106">
        <v>0.657</v>
      </c>
      <c r="L64" s="107">
        <f t="shared" si="2"/>
        <v>29.565</v>
      </c>
      <c r="M64" s="108">
        <f t="shared" si="3"/>
        <v>29.565</v>
      </c>
      <c r="N64" s="108"/>
      <c r="O64" s="109">
        <f t="shared" si="7"/>
        <v>5.256</v>
      </c>
      <c r="P64" s="109">
        <f t="shared" si="5"/>
        <v>0.657</v>
      </c>
      <c r="Q64" s="109">
        <f t="shared" si="8"/>
        <v>23.652</v>
      </c>
      <c r="R64" s="108"/>
      <c r="S64" s="108"/>
      <c r="T64" s="118"/>
    </row>
    <row r="65" s="87" customFormat="1" customHeight="1" spans="1:20">
      <c r="A65" s="101">
        <v>57</v>
      </c>
      <c r="B65" s="102" t="s">
        <v>28</v>
      </c>
      <c r="C65" s="103" t="s">
        <v>89</v>
      </c>
      <c r="D65" s="103" t="s">
        <v>241</v>
      </c>
      <c r="E65" s="103" t="s">
        <v>242</v>
      </c>
      <c r="F65" s="103" t="s">
        <v>243</v>
      </c>
      <c r="G65" s="103" t="s">
        <v>243</v>
      </c>
      <c r="H65" s="103" t="s">
        <v>244</v>
      </c>
      <c r="I65" s="106">
        <v>0.345</v>
      </c>
      <c r="J65" s="107" t="s">
        <v>34</v>
      </c>
      <c r="K65" s="106">
        <v>0.345</v>
      </c>
      <c r="L65" s="107">
        <f t="shared" si="2"/>
        <v>15.525</v>
      </c>
      <c r="M65" s="108">
        <f t="shared" si="3"/>
        <v>15.525</v>
      </c>
      <c r="N65" s="108"/>
      <c r="O65" s="109">
        <f t="shared" si="7"/>
        <v>2.76</v>
      </c>
      <c r="P65" s="109">
        <f t="shared" si="5"/>
        <v>0.345</v>
      </c>
      <c r="Q65" s="109">
        <f t="shared" si="8"/>
        <v>12.42</v>
      </c>
      <c r="R65" s="108"/>
      <c r="S65" s="108"/>
      <c r="T65" s="118"/>
    </row>
    <row r="66" s="87" customFormat="1" customHeight="1" spans="1:20">
      <c r="A66" s="101">
        <v>58</v>
      </c>
      <c r="B66" s="102" t="s">
        <v>28</v>
      </c>
      <c r="C66" s="103" t="s">
        <v>89</v>
      </c>
      <c r="D66" s="103" t="s">
        <v>245</v>
      </c>
      <c r="E66" s="103" t="s">
        <v>246</v>
      </c>
      <c r="F66" s="103" t="s">
        <v>247</v>
      </c>
      <c r="G66" s="103" t="s">
        <v>247</v>
      </c>
      <c r="H66" s="103" t="s">
        <v>248</v>
      </c>
      <c r="I66" s="106">
        <v>1.725</v>
      </c>
      <c r="J66" s="107" t="s">
        <v>34</v>
      </c>
      <c r="K66" s="106">
        <v>1.725</v>
      </c>
      <c r="L66" s="107">
        <f t="shared" si="2"/>
        <v>77.625</v>
      </c>
      <c r="M66" s="108">
        <f t="shared" si="3"/>
        <v>77.625</v>
      </c>
      <c r="N66" s="108"/>
      <c r="O66" s="109">
        <f t="shared" si="7"/>
        <v>13.8</v>
      </c>
      <c r="P66" s="109">
        <f t="shared" si="5"/>
        <v>1.725</v>
      </c>
      <c r="Q66" s="109">
        <f t="shared" si="8"/>
        <v>62.1</v>
      </c>
      <c r="R66" s="108"/>
      <c r="S66" s="108"/>
      <c r="T66" s="118"/>
    </row>
    <row r="67" s="87" customFormat="1" customHeight="1" spans="1:20">
      <c r="A67" s="101">
        <v>59</v>
      </c>
      <c r="B67" s="102" t="s">
        <v>28</v>
      </c>
      <c r="C67" s="103" t="s">
        <v>89</v>
      </c>
      <c r="D67" s="103" t="s">
        <v>249</v>
      </c>
      <c r="E67" s="103" t="s">
        <v>250</v>
      </c>
      <c r="F67" s="103" t="s">
        <v>251</v>
      </c>
      <c r="G67" s="103" t="s">
        <v>251</v>
      </c>
      <c r="H67" s="103" t="s">
        <v>252</v>
      </c>
      <c r="I67" s="106">
        <v>4.694</v>
      </c>
      <c r="J67" s="107" t="s">
        <v>34</v>
      </c>
      <c r="K67" s="106">
        <v>4.694</v>
      </c>
      <c r="L67" s="107">
        <f t="shared" si="2"/>
        <v>211.23</v>
      </c>
      <c r="M67" s="108">
        <f t="shared" si="3"/>
        <v>211.23</v>
      </c>
      <c r="N67" s="108"/>
      <c r="O67" s="109">
        <f t="shared" si="7"/>
        <v>37.552</v>
      </c>
      <c r="P67" s="109">
        <f t="shared" si="5"/>
        <v>4.694</v>
      </c>
      <c r="Q67" s="109">
        <f t="shared" si="8"/>
        <v>168.984</v>
      </c>
      <c r="R67" s="108"/>
      <c r="S67" s="108"/>
      <c r="T67" s="118"/>
    </row>
    <row r="68" s="87" customFormat="1" customHeight="1" spans="1:20">
      <c r="A68" s="101">
        <v>60</v>
      </c>
      <c r="B68" s="102" t="s">
        <v>28</v>
      </c>
      <c r="C68" s="103" t="s">
        <v>89</v>
      </c>
      <c r="D68" s="103" t="s">
        <v>102</v>
      </c>
      <c r="E68" s="103" t="s">
        <v>253</v>
      </c>
      <c r="F68" s="103" t="s">
        <v>254</v>
      </c>
      <c r="G68" s="103" t="s">
        <v>254</v>
      </c>
      <c r="H68" s="103" t="s">
        <v>255</v>
      </c>
      <c r="I68" s="106">
        <v>0.133</v>
      </c>
      <c r="J68" s="107" t="s">
        <v>34</v>
      </c>
      <c r="K68" s="106">
        <v>0.133</v>
      </c>
      <c r="L68" s="107">
        <f t="shared" si="2"/>
        <v>5.985</v>
      </c>
      <c r="M68" s="108">
        <f t="shared" si="3"/>
        <v>5.985</v>
      </c>
      <c r="N68" s="108"/>
      <c r="O68" s="109">
        <f t="shared" si="7"/>
        <v>1.064</v>
      </c>
      <c r="P68" s="109">
        <f t="shared" si="5"/>
        <v>0.133</v>
      </c>
      <c r="Q68" s="109">
        <f t="shared" si="8"/>
        <v>4.788</v>
      </c>
      <c r="R68" s="108"/>
      <c r="S68" s="108"/>
      <c r="T68" s="118"/>
    </row>
    <row r="69" s="87" customFormat="1" customHeight="1" spans="1:20">
      <c r="A69" s="101">
        <v>61</v>
      </c>
      <c r="B69" s="102" t="s">
        <v>28</v>
      </c>
      <c r="C69" s="103" t="s">
        <v>89</v>
      </c>
      <c r="D69" s="103" t="s">
        <v>256</v>
      </c>
      <c r="E69" s="103" t="s">
        <v>257</v>
      </c>
      <c r="F69" s="103" t="s">
        <v>258</v>
      </c>
      <c r="G69" s="103" t="s">
        <v>258</v>
      </c>
      <c r="H69" s="103" t="s">
        <v>259</v>
      </c>
      <c r="I69" s="106">
        <v>0.959</v>
      </c>
      <c r="J69" s="107" t="s">
        <v>34</v>
      </c>
      <c r="K69" s="106">
        <v>0.959</v>
      </c>
      <c r="L69" s="107">
        <f t="shared" si="2"/>
        <v>43.155</v>
      </c>
      <c r="M69" s="108">
        <f t="shared" si="3"/>
        <v>43.155</v>
      </c>
      <c r="N69" s="108"/>
      <c r="O69" s="109">
        <f t="shared" si="7"/>
        <v>7.672</v>
      </c>
      <c r="P69" s="109">
        <f t="shared" si="5"/>
        <v>0.959</v>
      </c>
      <c r="Q69" s="109">
        <f t="shared" si="8"/>
        <v>34.524</v>
      </c>
      <c r="R69" s="108"/>
      <c r="S69" s="108"/>
      <c r="T69" s="118"/>
    </row>
    <row r="70" s="87" customFormat="1" customHeight="1" spans="1:20">
      <c r="A70" s="101">
        <v>62</v>
      </c>
      <c r="B70" s="102" t="s">
        <v>28</v>
      </c>
      <c r="C70" s="103" t="s">
        <v>89</v>
      </c>
      <c r="D70" s="103" t="s">
        <v>256</v>
      </c>
      <c r="E70" s="103" t="s">
        <v>260</v>
      </c>
      <c r="F70" s="103" t="s">
        <v>261</v>
      </c>
      <c r="G70" s="103" t="s">
        <v>261</v>
      </c>
      <c r="H70" s="103" t="s">
        <v>262</v>
      </c>
      <c r="I70" s="106">
        <v>0.588</v>
      </c>
      <c r="J70" s="107" t="s">
        <v>34</v>
      </c>
      <c r="K70" s="106">
        <v>0.588</v>
      </c>
      <c r="L70" s="107">
        <f t="shared" si="2"/>
        <v>26.46</v>
      </c>
      <c r="M70" s="108">
        <f t="shared" si="3"/>
        <v>26.46</v>
      </c>
      <c r="N70" s="108"/>
      <c r="O70" s="109">
        <f t="shared" si="7"/>
        <v>4.704</v>
      </c>
      <c r="P70" s="109">
        <f t="shared" si="5"/>
        <v>0.588</v>
      </c>
      <c r="Q70" s="109">
        <f t="shared" si="8"/>
        <v>21.168</v>
      </c>
      <c r="R70" s="108"/>
      <c r="S70" s="108"/>
      <c r="T70" s="118"/>
    </row>
    <row r="71" s="87" customFormat="1" customHeight="1" spans="1:20">
      <c r="A71" s="101">
        <v>63</v>
      </c>
      <c r="B71" s="102" t="s">
        <v>28</v>
      </c>
      <c r="C71" s="103" t="s">
        <v>89</v>
      </c>
      <c r="D71" s="103" t="s">
        <v>263</v>
      </c>
      <c r="E71" s="103" t="s">
        <v>264</v>
      </c>
      <c r="F71" s="103" t="s">
        <v>265</v>
      </c>
      <c r="G71" s="103" t="s">
        <v>265</v>
      </c>
      <c r="H71" s="103" t="s">
        <v>266</v>
      </c>
      <c r="I71" s="106">
        <v>1.243</v>
      </c>
      <c r="J71" s="107" t="s">
        <v>34</v>
      </c>
      <c r="K71" s="106">
        <v>1.243</v>
      </c>
      <c r="L71" s="107">
        <f t="shared" si="2"/>
        <v>55.935</v>
      </c>
      <c r="M71" s="108">
        <f t="shared" si="3"/>
        <v>55.935</v>
      </c>
      <c r="N71" s="108"/>
      <c r="O71" s="109">
        <f t="shared" si="7"/>
        <v>9.944</v>
      </c>
      <c r="P71" s="109">
        <f t="shared" si="5"/>
        <v>1.243</v>
      </c>
      <c r="Q71" s="109">
        <f t="shared" si="8"/>
        <v>44.748</v>
      </c>
      <c r="R71" s="108"/>
      <c r="S71" s="108"/>
      <c r="T71" s="118"/>
    </row>
    <row r="72" s="87" customFormat="1" customHeight="1" spans="1:20">
      <c r="A72" s="101">
        <v>64</v>
      </c>
      <c r="B72" s="102" t="s">
        <v>28</v>
      </c>
      <c r="C72" s="103" t="s">
        <v>29</v>
      </c>
      <c r="D72" s="103" t="s">
        <v>64</v>
      </c>
      <c r="E72" s="103" t="s">
        <v>267</v>
      </c>
      <c r="F72" s="103" t="s">
        <v>268</v>
      </c>
      <c r="G72" s="103" t="s">
        <v>268</v>
      </c>
      <c r="H72" s="103" t="s">
        <v>269</v>
      </c>
      <c r="I72" s="106">
        <v>0.809</v>
      </c>
      <c r="J72" s="107" t="s">
        <v>34</v>
      </c>
      <c r="K72" s="106">
        <v>0.809</v>
      </c>
      <c r="L72" s="107">
        <f t="shared" si="2"/>
        <v>36.405</v>
      </c>
      <c r="M72" s="108">
        <f t="shared" si="3"/>
        <v>36.405</v>
      </c>
      <c r="N72" s="108"/>
      <c r="O72" s="109">
        <f t="shared" si="7"/>
        <v>6.472</v>
      </c>
      <c r="P72" s="109">
        <f t="shared" si="5"/>
        <v>0.809</v>
      </c>
      <c r="Q72" s="109">
        <f t="shared" si="8"/>
        <v>29.124</v>
      </c>
      <c r="R72" s="108"/>
      <c r="S72" s="108"/>
      <c r="T72" s="118"/>
    </row>
    <row r="73" s="87" customFormat="1" customHeight="1" spans="1:20">
      <c r="A73" s="101">
        <v>65</v>
      </c>
      <c r="B73" s="102" t="s">
        <v>28</v>
      </c>
      <c r="C73" s="103" t="s">
        <v>29</v>
      </c>
      <c r="D73" s="103" t="s">
        <v>270</v>
      </c>
      <c r="E73" s="103" t="s">
        <v>271</v>
      </c>
      <c r="F73" s="103" t="s">
        <v>272</v>
      </c>
      <c r="G73" s="103" t="s">
        <v>272</v>
      </c>
      <c r="H73" s="103" t="s">
        <v>273</v>
      </c>
      <c r="I73" s="106">
        <v>0.328</v>
      </c>
      <c r="J73" s="107" t="s">
        <v>34</v>
      </c>
      <c r="K73" s="106">
        <v>0.328</v>
      </c>
      <c r="L73" s="107">
        <f t="shared" ref="L73:L136" si="9">K73*45</f>
        <v>14.76</v>
      </c>
      <c r="M73" s="108">
        <f t="shared" ref="M73:M136" si="10">O73+N73+P73+Q73+R73+S73</f>
        <v>14.76</v>
      </c>
      <c r="N73" s="108"/>
      <c r="O73" s="109">
        <f t="shared" si="7"/>
        <v>2.624</v>
      </c>
      <c r="P73" s="109">
        <f t="shared" ref="P73:P136" si="11">K73*1</f>
        <v>0.328</v>
      </c>
      <c r="Q73" s="109">
        <f t="shared" si="8"/>
        <v>11.808</v>
      </c>
      <c r="R73" s="108"/>
      <c r="S73" s="108"/>
      <c r="T73" s="118"/>
    </row>
    <row r="74" s="87" customFormat="1" customHeight="1" spans="1:20">
      <c r="A74" s="101">
        <v>66</v>
      </c>
      <c r="B74" s="102" t="s">
        <v>28</v>
      </c>
      <c r="C74" s="103" t="s">
        <v>59</v>
      </c>
      <c r="D74" s="103" t="s">
        <v>60</v>
      </c>
      <c r="E74" s="103" t="s">
        <v>274</v>
      </c>
      <c r="F74" s="103" t="s">
        <v>275</v>
      </c>
      <c r="G74" s="103" t="s">
        <v>275</v>
      </c>
      <c r="H74" s="103" t="s">
        <v>276</v>
      </c>
      <c r="I74" s="106">
        <v>1.655</v>
      </c>
      <c r="J74" s="107" t="s">
        <v>34</v>
      </c>
      <c r="K74" s="106">
        <v>1.655</v>
      </c>
      <c r="L74" s="107">
        <f t="shared" si="9"/>
        <v>74.475</v>
      </c>
      <c r="M74" s="108">
        <f t="shared" si="10"/>
        <v>74.475</v>
      </c>
      <c r="N74" s="108"/>
      <c r="O74" s="109">
        <f t="shared" si="7"/>
        <v>13.24</v>
      </c>
      <c r="P74" s="109">
        <f t="shared" si="11"/>
        <v>1.655</v>
      </c>
      <c r="Q74" s="109">
        <f t="shared" si="8"/>
        <v>59.58</v>
      </c>
      <c r="R74" s="108"/>
      <c r="S74" s="108"/>
      <c r="T74" s="118"/>
    </row>
    <row r="75" s="87" customFormat="1" customHeight="1" spans="1:20">
      <c r="A75" s="101">
        <v>67</v>
      </c>
      <c r="B75" s="102" t="s">
        <v>28</v>
      </c>
      <c r="C75" s="103" t="s">
        <v>59</v>
      </c>
      <c r="D75" s="103" t="s">
        <v>60</v>
      </c>
      <c r="E75" s="103" t="s">
        <v>277</v>
      </c>
      <c r="F75" s="103" t="s">
        <v>278</v>
      </c>
      <c r="G75" s="103" t="s">
        <v>278</v>
      </c>
      <c r="H75" s="103" t="s">
        <v>279</v>
      </c>
      <c r="I75" s="106">
        <v>2.04</v>
      </c>
      <c r="J75" s="107" t="s">
        <v>34</v>
      </c>
      <c r="K75" s="106">
        <v>2.04</v>
      </c>
      <c r="L75" s="107">
        <f t="shared" si="9"/>
        <v>91.8</v>
      </c>
      <c r="M75" s="108">
        <f t="shared" si="10"/>
        <v>91.8</v>
      </c>
      <c r="N75" s="108"/>
      <c r="O75" s="109">
        <f t="shared" si="7"/>
        <v>16.32</v>
      </c>
      <c r="P75" s="109">
        <f t="shared" si="11"/>
        <v>2.04</v>
      </c>
      <c r="Q75" s="109">
        <f t="shared" si="8"/>
        <v>73.44</v>
      </c>
      <c r="R75" s="108"/>
      <c r="S75" s="108"/>
      <c r="T75" s="118"/>
    </row>
    <row r="76" s="87" customFormat="1" customHeight="1" spans="1:20">
      <c r="A76" s="101">
        <v>68</v>
      </c>
      <c r="B76" s="102" t="s">
        <v>28</v>
      </c>
      <c r="C76" s="103" t="s">
        <v>59</v>
      </c>
      <c r="D76" s="103" t="s">
        <v>280</v>
      </c>
      <c r="E76" s="103" t="s">
        <v>281</v>
      </c>
      <c r="F76" s="103" t="s">
        <v>282</v>
      </c>
      <c r="G76" s="103" t="s">
        <v>282</v>
      </c>
      <c r="H76" s="103" t="s">
        <v>283</v>
      </c>
      <c r="I76" s="106">
        <v>0.407</v>
      </c>
      <c r="J76" s="107" t="s">
        <v>34</v>
      </c>
      <c r="K76" s="106">
        <v>0.407</v>
      </c>
      <c r="L76" s="107">
        <f t="shared" si="9"/>
        <v>18.315</v>
      </c>
      <c r="M76" s="108">
        <f t="shared" si="10"/>
        <v>18.315</v>
      </c>
      <c r="N76" s="108"/>
      <c r="O76" s="109">
        <f t="shared" si="7"/>
        <v>3.256</v>
      </c>
      <c r="P76" s="109">
        <f t="shared" si="11"/>
        <v>0.407</v>
      </c>
      <c r="Q76" s="109">
        <f t="shared" si="8"/>
        <v>14.652</v>
      </c>
      <c r="R76" s="108"/>
      <c r="S76" s="108"/>
      <c r="T76" s="118"/>
    </row>
    <row r="77" s="87" customFormat="1" customHeight="1" spans="1:20">
      <c r="A77" s="101">
        <v>69</v>
      </c>
      <c r="B77" s="102" t="s">
        <v>28</v>
      </c>
      <c r="C77" s="103" t="s">
        <v>82</v>
      </c>
      <c r="D77" s="103" t="s">
        <v>204</v>
      </c>
      <c r="E77" s="103" t="s">
        <v>284</v>
      </c>
      <c r="F77" s="103" t="s">
        <v>285</v>
      </c>
      <c r="G77" s="103" t="s">
        <v>285</v>
      </c>
      <c r="H77" s="103" t="s">
        <v>286</v>
      </c>
      <c r="I77" s="106">
        <v>0.808</v>
      </c>
      <c r="J77" s="107" t="s">
        <v>34</v>
      </c>
      <c r="K77" s="106">
        <v>0.808</v>
      </c>
      <c r="L77" s="107">
        <f t="shared" si="9"/>
        <v>36.36</v>
      </c>
      <c r="M77" s="108">
        <f t="shared" si="10"/>
        <v>36.36</v>
      </c>
      <c r="N77" s="108"/>
      <c r="O77" s="109">
        <f t="shared" si="7"/>
        <v>6.464</v>
      </c>
      <c r="P77" s="109">
        <f t="shared" si="11"/>
        <v>0.808</v>
      </c>
      <c r="Q77" s="109">
        <f t="shared" si="8"/>
        <v>29.088</v>
      </c>
      <c r="R77" s="108"/>
      <c r="S77" s="108"/>
      <c r="T77" s="118"/>
    </row>
    <row r="78" s="87" customFormat="1" customHeight="1" spans="1:20">
      <c r="A78" s="101">
        <v>70</v>
      </c>
      <c r="B78" s="102" t="s">
        <v>28</v>
      </c>
      <c r="C78" s="103" t="s">
        <v>44</v>
      </c>
      <c r="D78" s="103" t="s">
        <v>287</v>
      </c>
      <c r="E78" s="103" t="s">
        <v>185</v>
      </c>
      <c r="F78" s="103" t="s">
        <v>288</v>
      </c>
      <c r="G78" s="103" t="s">
        <v>288</v>
      </c>
      <c r="H78" s="103" t="s">
        <v>289</v>
      </c>
      <c r="I78" s="106">
        <v>0.424</v>
      </c>
      <c r="J78" s="107" t="s">
        <v>34</v>
      </c>
      <c r="K78" s="106">
        <v>0.424</v>
      </c>
      <c r="L78" s="107">
        <f t="shared" si="9"/>
        <v>19.08</v>
      </c>
      <c r="M78" s="108">
        <f t="shared" si="10"/>
        <v>19.08</v>
      </c>
      <c r="N78" s="108"/>
      <c r="O78" s="109">
        <f t="shared" ref="O78:O141" si="12">K78*8</f>
        <v>3.392</v>
      </c>
      <c r="P78" s="109">
        <f t="shared" si="11"/>
        <v>0.424</v>
      </c>
      <c r="Q78" s="109">
        <f t="shared" ref="Q78:Q141" si="13">K78*36</f>
        <v>15.264</v>
      </c>
      <c r="R78" s="108"/>
      <c r="S78" s="108"/>
      <c r="T78" s="118"/>
    </row>
    <row r="79" s="87" customFormat="1" customHeight="1" spans="1:20">
      <c r="A79" s="101">
        <v>71</v>
      </c>
      <c r="B79" s="102" t="s">
        <v>28</v>
      </c>
      <c r="C79" s="103" t="s">
        <v>159</v>
      </c>
      <c r="D79" s="103" t="s">
        <v>290</v>
      </c>
      <c r="E79" s="103" t="s">
        <v>291</v>
      </c>
      <c r="F79" s="103" t="s">
        <v>292</v>
      </c>
      <c r="G79" s="103" t="s">
        <v>292</v>
      </c>
      <c r="H79" s="103" t="s">
        <v>293</v>
      </c>
      <c r="I79" s="106">
        <v>1.912</v>
      </c>
      <c r="J79" s="107" t="s">
        <v>34</v>
      </c>
      <c r="K79" s="106">
        <v>1.912</v>
      </c>
      <c r="L79" s="107">
        <f t="shared" si="9"/>
        <v>86.04</v>
      </c>
      <c r="M79" s="108">
        <f t="shared" si="10"/>
        <v>86.04</v>
      </c>
      <c r="N79" s="108"/>
      <c r="O79" s="109">
        <f t="shared" si="12"/>
        <v>15.296</v>
      </c>
      <c r="P79" s="109">
        <f t="shared" si="11"/>
        <v>1.912</v>
      </c>
      <c r="Q79" s="109">
        <f t="shared" si="13"/>
        <v>68.832</v>
      </c>
      <c r="R79" s="108"/>
      <c r="S79" s="108"/>
      <c r="T79" s="118"/>
    </row>
    <row r="80" s="87" customFormat="1" customHeight="1" spans="1:20">
      <c r="A80" s="101">
        <v>72</v>
      </c>
      <c r="B80" s="102" t="s">
        <v>28</v>
      </c>
      <c r="C80" s="103" t="s">
        <v>44</v>
      </c>
      <c r="D80" s="103" t="s">
        <v>294</v>
      </c>
      <c r="E80" s="103" t="s">
        <v>295</v>
      </c>
      <c r="F80" s="103" t="s">
        <v>296</v>
      </c>
      <c r="G80" s="103" t="s">
        <v>296</v>
      </c>
      <c r="H80" s="103" t="s">
        <v>297</v>
      </c>
      <c r="I80" s="106">
        <v>0.446</v>
      </c>
      <c r="J80" s="107" t="s">
        <v>34</v>
      </c>
      <c r="K80" s="106">
        <v>0.446</v>
      </c>
      <c r="L80" s="107">
        <f t="shared" si="9"/>
        <v>20.07</v>
      </c>
      <c r="M80" s="108">
        <f t="shared" si="10"/>
        <v>20.07</v>
      </c>
      <c r="N80" s="108"/>
      <c r="O80" s="109">
        <f t="shared" si="12"/>
        <v>3.568</v>
      </c>
      <c r="P80" s="109">
        <f t="shared" si="11"/>
        <v>0.446</v>
      </c>
      <c r="Q80" s="109">
        <f t="shared" si="13"/>
        <v>16.056</v>
      </c>
      <c r="R80" s="108"/>
      <c r="S80" s="108"/>
      <c r="T80" s="118"/>
    </row>
    <row r="81" s="87" customFormat="1" customHeight="1" spans="1:20">
      <c r="A81" s="101">
        <v>73</v>
      </c>
      <c r="B81" s="102" t="s">
        <v>28</v>
      </c>
      <c r="C81" s="103" t="s">
        <v>82</v>
      </c>
      <c r="D81" s="103" t="s">
        <v>298</v>
      </c>
      <c r="E81" s="103" t="s">
        <v>299</v>
      </c>
      <c r="F81" s="103" t="s">
        <v>300</v>
      </c>
      <c r="G81" s="103" t="s">
        <v>300</v>
      </c>
      <c r="H81" s="103" t="s">
        <v>301</v>
      </c>
      <c r="I81" s="106">
        <v>0.334</v>
      </c>
      <c r="J81" s="107" t="s">
        <v>34</v>
      </c>
      <c r="K81" s="106">
        <v>0.334</v>
      </c>
      <c r="L81" s="107">
        <f t="shared" si="9"/>
        <v>15.03</v>
      </c>
      <c r="M81" s="108">
        <f t="shared" si="10"/>
        <v>15.03</v>
      </c>
      <c r="N81" s="108"/>
      <c r="O81" s="109">
        <f t="shared" si="12"/>
        <v>2.672</v>
      </c>
      <c r="P81" s="109">
        <f t="shared" si="11"/>
        <v>0.334</v>
      </c>
      <c r="Q81" s="109">
        <f t="shared" si="13"/>
        <v>12.024</v>
      </c>
      <c r="R81" s="108"/>
      <c r="S81" s="108"/>
      <c r="T81" s="118"/>
    </row>
    <row r="82" s="87" customFormat="1" customHeight="1" spans="1:20">
      <c r="A82" s="101">
        <v>74</v>
      </c>
      <c r="B82" s="102" t="s">
        <v>28</v>
      </c>
      <c r="C82" s="103" t="s">
        <v>159</v>
      </c>
      <c r="D82" s="103" t="s">
        <v>302</v>
      </c>
      <c r="E82" s="103" t="s">
        <v>303</v>
      </c>
      <c r="F82" s="103" t="s">
        <v>304</v>
      </c>
      <c r="G82" s="103" t="s">
        <v>304</v>
      </c>
      <c r="H82" s="103" t="s">
        <v>305</v>
      </c>
      <c r="I82" s="106">
        <v>0.309</v>
      </c>
      <c r="J82" s="107" t="s">
        <v>34</v>
      </c>
      <c r="K82" s="106">
        <v>0.309</v>
      </c>
      <c r="L82" s="107">
        <f t="shared" si="9"/>
        <v>13.905</v>
      </c>
      <c r="M82" s="108">
        <f t="shared" si="10"/>
        <v>13.905</v>
      </c>
      <c r="N82" s="108"/>
      <c r="O82" s="109">
        <f t="shared" si="12"/>
        <v>2.472</v>
      </c>
      <c r="P82" s="109">
        <f t="shared" si="11"/>
        <v>0.309</v>
      </c>
      <c r="Q82" s="109">
        <f t="shared" si="13"/>
        <v>11.124</v>
      </c>
      <c r="R82" s="108"/>
      <c r="S82" s="108"/>
      <c r="T82" s="118"/>
    </row>
    <row r="83" s="87" customFormat="1" customHeight="1" spans="1:20">
      <c r="A83" s="101">
        <v>75</v>
      </c>
      <c r="B83" s="102" t="s">
        <v>28</v>
      </c>
      <c r="C83" s="103" t="s">
        <v>159</v>
      </c>
      <c r="D83" s="103" t="s">
        <v>306</v>
      </c>
      <c r="E83" s="103" t="s">
        <v>307</v>
      </c>
      <c r="F83" s="103" t="s">
        <v>308</v>
      </c>
      <c r="G83" s="103" t="s">
        <v>308</v>
      </c>
      <c r="H83" s="103" t="s">
        <v>309</v>
      </c>
      <c r="I83" s="106">
        <v>0.09</v>
      </c>
      <c r="J83" s="107" t="s">
        <v>34</v>
      </c>
      <c r="K83" s="106">
        <v>0.09</v>
      </c>
      <c r="L83" s="107">
        <f t="shared" si="9"/>
        <v>4.05</v>
      </c>
      <c r="M83" s="108">
        <f t="shared" si="10"/>
        <v>4.05</v>
      </c>
      <c r="N83" s="108"/>
      <c r="O83" s="109">
        <f t="shared" si="12"/>
        <v>0.72</v>
      </c>
      <c r="P83" s="109">
        <f t="shared" si="11"/>
        <v>0.09</v>
      </c>
      <c r="Q83" s="109">
        <f t="shared" si="13"/>
        <v>3.24</v>
      </c>
      <c r="R83" s="108"/>
      <c r="S83" s="108"/>
      <c r="T83" s="118"/>
    </row>
    <row r="84" s="87" customFormat="1" customHeight="1" spans="1:20">
      <c r="A84" s="101">
        <v>76</v>
      </c>
      <c r="B84" s="102" t="s">
        <v>28</v>
      </c>
      <c r="C84" s="103" t="s">
        <v>82</v>
      </c>
      <c r="D84" s="103" t="s">
        <v>310</v>
      </c>
      <c r="E84" s="103" t="s">
        <v>311</v>
      </c>
      <c r="F84" s="103" t="s">
        <v>312</v>
      </c>
      <c r="G84" s="103" t="s">
        <v>312</v>
      </c>
      <c r="H84" s="103" t="s">
        <v>313</v>
      </c>
      <c r="I84" s="106">
        <v>1.378</v>
      </c>
      <c r="J84" s="107" t="s">
        <v>34</v>
      </c>
      <c r="K84" s="106">
        <v>1.378</v>
      </c>
      <c r="L84" s="107">
        <f t="shared" si="9"/>
        <v>62.01</v>
      </c>
      <c r="M84" s="108">
        <f t="shared" si="10"/>
        <v>62.01</v>
      </c>
      <c r="N84" s="108"/>
      <c r="O84" s="109">
        <f t="shared" si="12"/>
        <v>11.024</v>
      </c>
      <c r="P84" s="109">
        <f t="shared" si="11"/>
        <v>1.378</v>
      </c>
      <c r="Q84" s="109">
        <f t="shared" si="13"/>
        <v>49.608</v>
      </c>
      <c r="R84" s="108"/>
      <c r="S84" s="108"/>
      <c r="T84" s="118"/>
    </row>
    <row r="85" s="87" customFormat="1" customHeight="1" spans="1:20">
      <c r="A85" s="101">
        <v>77</v>
      </c>
      <c r="B85" s="102" t="s">
        <v>28</v>
      </c>
      <c r="C85" s="103" t="s">
        <v>82</v>
      </c>
      <c r="D85" s="103" t="s">
        <v>200</v>
      </c>
      <c r="E85" s="103" t="s">
        <v>314</v>
      </c>
      <c r="F85" s="103" t="s">
        <v>315</v>
      </c>
      <c r="G85" s="103" t="s">
        <v>315</v>
      </c>
      <c r="H85" s="103" t="s">
        <v>316</v>
      </c>
      <c r="I85" s="106">
        <v>0.542</v>
      </c>
      <c r="J85" s="107" t="s">
        <v>34</v>
      </c>
      <c r="K85" s="106">
        <v>0.542</v>
      </c>
      <c r="L85" s="107">
        <f t="shared" si="9"/>
        <v>24.39</v>
      </c>
      <c r="M85" s="108">
        <f t="shared" si="10"/>
        <v>24.39</v>
      </c>
      <c r="N85" s="108"/>
      <c r="O85" s="109">
        <f t="shared" si="12"/>
        <v>4.336</v>
      </c>
      <c r="P85" s="109">
        <f t="shared" si="11"/>
        <v>0.542</v>
      </c>
      <c r="Q85" s="109">
        <f t="shared" si="13"/>
        <v>19.512</v>
      </c>
      <c r="R85" s="108"/>
      <c r="S85" s="108"/>
      <c r="T85" s="118"/>
    </row>
    <row r="86" s="87" customFormat="1" customHeight="1" spans="1:20">
      <c r="A86" s="101">
        <v>78</v>
      </c>
      <c r="B86" s="102" t="s">
        <v>28</v>
      </c>
      <c r="C86" s="103" t="s">
        <v>159</v>
      </c>
      <c r="D86" s="103" t="s">
        <v>317</v>
      </c>
      <c r="E86" s="103" t="s">
        <v>318</v>
      </c>
      <c r="F86" s="103" t="s">
        <v>319</v>
      </c>
      <c r="G86" s="103" t="s">
        <v>319</v>
      </c>
      <c r="H86" s="103" t="s">
        <v>320</v>
      </c>
      <c r="I86" s="106">
        <v>0.527</v>
      </c>
      <c r="J86" s="107" t="s">
        <v>34</v>
      </c>
      <c r="K86" s="106">
        <v>0.527</v>
      </c>
      <c r="L86" s="107">
        <f t="shared" si="9"/>
        <v>23.715</v>
      </c>
      <c r="M86" s="108">
        <f t="shared" si="10"/>
        <v>23.715</v>
      </c>
      <c r="N86" s="108"/>
      <c r="O86" s="109">
        <f t="shared" si="12"/>
        <v>4.216</v>
      </c>
      <c r="P86" s="109">
        <f t="shared" si="11"/>
        <v>0.527</v>
      </c>
      <c r="Q86" s="109">
        <f t="shared" si="13"/>
        <v>18.972</v>
      </c>
      <c r="R86" s="108"/>
      <c r="S86" s="108"/>
      <c r="T86" s="118"/>
    </row>
    <row r="87" s="87" customFormat="1" customHeight="1" spans="1:20">
      <c r="A87" s="101">
        <v>79</v>
      </c>
      <c r="B87" s="102" t="s">
        <v>28</v>
      </c>
      <c r="C87" s="103" t="s">
        <v>82</v>
      </c>
      <c r="D87" s="103" t="s">
        <v>310</v>
      </c>
      <c r="E87" s="103" t="s">
        <v>321</v>
      </c>
      <c r="F87" s="103" t="s">
        <v>322</v>
      </c>
      <c r="G87" s="103" t="s">
        <v>322</v>
      </c>
      <c r="H87" s="103" t="s">
        <v>323</v>
      </c>
      <c r="I87" s="106">
        <v>1.706</v>
      </c>
      <c r="J87" s="107" t="s">
        <v>34</v>
      </c>
      <c r="K87" s="106">
        <v>1.706</v>
      </c>
      <c r="L87" s="107">
        <f t="shared" si="9"/>
        <v>76.77</v>
      </c>
      <c r="M87" s="108">
        <f t="shared" si="10"/>
        <v>76.77</v>
      </c>
      <c r="N87" s="108"/>
      <c r="O87" s="109">
        <f t="shared" si="12"/>
        <v>13.648</v>
      </c>
      <c r="P87" s="109">
        <f t="shared" si="11"/>
        <v>1.706</v>
      </c>
      <c r="Q87" s="109">
        <f t="shared" si="13"/>
        <v>61.416</v>
      </c>
      <c r="R87" s="108"/>
      <c r="S87" s="108"/>
      <c r="T87" s="118"/>
    </row>
    <row r="88" s="87" customFormat="1" customHeight="1" spans="1:20">
      <c r="A88" s="101">
        <v>80</v>
      </c>
      <c r="B88" s="102" t="s">
        <v>28</v>
      </c>
      <c r="C88" s="103" t="s">
        <v>135</v>
      </c>
      <c r="D88" s="103" t="s">
        <v>324</v>
      </c>
      <c r="E88" s="103" t="s">
        <v>325</v>
      </c>
      <c r="F88" s="103" t="s">
        <v>326</v>
      </c>
      <c r="G88" s="103" t="s">
        <v>326</v>
      </c>
      <c r="H88" s="103" t="s">
        <v>327</v>
      </c>
      <c r="I88" s="106">
        <v>0.966</v>
      </c>
      <c r="J88" s="107" t="s">
        <v>34</v>
      </c>
      <c r="K88" s="106">
        <v>0.966</v>
      </c>
      <c r="L88" s="107">
        <f t="shared" si="9"/>
        <v>43.47</v>
      </c>
      <c r="M88" s="108">
        <f t="shared" si="10"/>
        <v>43.47</v>
      </c>
      <c r="N88" s="108"/>
      <c r="O88" s="109">
        <f t="shared" si="12"/>
        <v>7.728</v>
      </c>
      <c r="P88" s="109">
        <f t="shared" si="11"/>
        <v>0.966</v>
      </c>
      <c r="Q88" s="109">
        <f t="shared" si="13"/>
        <v>34.776</v>
      </c>
      <c r="R88" s="108"/>
      <c r="S88" s="108"/>
      <c r="T88" s="118"/>
    </row>
    <row r="89" s="87" customFormat="1" customHeight="1" spans="1:20">
      <c r="A89" s="101">
        <v>81</v>
      </c>
      <c r="B89" s="102" t="s">
        <v>28</v>
      </c>
      <c r="C89" s="103" t="s">
        <v>89</v>
      </c>
      <c r="D89" s="103" t="s">
        <v>328</v>
      </c>
      <c r="E89" s="103" t="s">
        <v>329</v>
      </c>
      <c r="F89" s="103" t="s">
        <v>330</v>
      </c>
      <c r="G89" s="103" t="s">
        <v>330</v>
      </c>
      <c r="H89" s="103" t="s">
        <v>331</v>
      </c>
      <c r="I89" s="106">
        <v>0.687</v>
      </c>
      <c r="J89" s="107" t="s">
        <v>34</v>
      </c>
      <c r="K89" s="106">
        <v>0.687</v>
      </c>
      <c r="L89" s="107">
        <f t="shared" si="9"/>
        <v>30.915</v>
      </c>
      <c r="M89" s="108">
        <f t="shared" si="10"/>
        <v>30.915</v>
      </c>
      <c r="N89" s="108"/>
      <c r="O89" s="109">
        <f t="shared" si="12"/>
        <v>5.496</v>
      </c>
      <c r="P89" s="109">
        <f t="shared" si="11"/>
        <v>0.687</v>
      </c>
      <c r="Q89" s="109">
        <f t="shared" si="13"/>
        <v>24.732</v>
      </c>
      <c r="R89" s="108"/>
      <c r="S89" s="108"/>
      <c r="T89" s="118"/>
    </row>
    <row r="90" s="87" customFormat="1" customHeight="1" spans="1:20">
      <c r="A90" s="101">
        <v>82</v>
      </c>
      <c r="B90" s="102" t="s">
        <v>28</v>
      </c>
      <c r="C90" s="103" t="s">
        <v>89</v>
      </c>
      <c r="D90" s="103" t="s">
        <v>328</v>
      </c>
      <c r="E90" s="103" t="s">
        <v>332</v>
      </c>
      <c r="F90" s="103" t="s">
        <v>333</v>
      </c>
      <c r="G90" s="103" t="s">
        <v>333</v>
      </c>
      <c r="H90" s="103" t="s">
        <v>334</v>
      </c>
      <c r="I90" s="106">
        <v>1.679</v>
      </c>
      <c r="J90" s="107" t="s">
        <v>34</v>
      </c>
      <c r="K90" s="106">
        <v>1.679</v>
      </c>
      <c r="L90" s="107">
        <f t="shared" si="9"/>
        <v>75.555</v>
      </c>
      <c r="M90" s="108">
        <f t="shared" si="10"/>
        <v>75.555</v>
      </c>
      <c r="N90" s="108"/>
      <c r="O90" s="109">
        <f t="shared" si="12"/>
        <v>13.432</v>
      </c>
      <c r="P90" s="109">
        <f t="shared" si="11"/>
        <v>1.679</v>
      </c>
      <c r="Q90" s="109">
        <f t="shared" si="13"/>
        <v>60.444</v>
      </c>
      <c r="R90" s="108"/>
      <c r="S90" s="108"/>
      <c r="T90" s="118"/>
    </row>
    <row r="91" s="87" customFormat="1" customHeight="1" spans="1:20">
      <c r="A91" s="101">
        <v>83</v>
      </c>
      <c r="B91" s="102" t="s">
        <v>28</v>
      </c>
      <c r="C91" s="103" t="s">
        <v>159</v>
      </c>
      <c r="D91" s="103" t="s">
        <v>335</v>
      </c>
      <c r="E91" s="103" t="s">
        <v>336</v>
      </c>
      <c r="F91" s="103" t="s">
        <v>337</v>
      </c>
      <c r="G91" s="103" t="s">
        <v>337</v>
      </c>
      <c r="H91" s="103" t="s">
        <v>338</v>
      </c>
      <c r="I91" s="106">
        <v>1.078</v>
      </c>
      <c r="J91" s="107" t="s">
        <v>34</v>
      </c>
      <c r="K91" s="106">
        <v>1.078</v>
      </c>
      <c r="L91" s="107">
        <f t="shared" si="9"/>
        <v>48.51</v>
      </c>
      <c r="M91" s="108">
        <f t="shared" si="10"/>
        <v>48.51</v>
      </c>
      <c r="N91" s="108"/>
      <c r="O91" s="109">
        <f t="shared" si="12"/>
        <v>8.624</v>
      </c>
      <c r="P91" s="109">
        <f t="shared" si="11"/>
        <v>1.078</v>
      </c>
      <c r="Q91" s="109">
        <f t="shared" si="13"/>
        <v>38.808</v>
      </c>
      <c r="R91" s="108"/>
      <c r="S91" s="108"/>
      <c r="T91" s="118"/>
    </row>
    <row r="92" s="87" customFormat="1" customHeight="1" spans="1:20">
      <c r="A92" s="101">
        <v>84</v>
      </c>
      <c r="B92" s="102" t="s">
        <v>28</v>
      </c>
      <c r="C92" s="103" t="s">
        <v>135</v>
      </c>
      <c r="D92" s="103" t="s">
        <v>339</v>
      </c>
      <c r="E92" s="103" t="s">
        <v>340</v>
      </c>
      <c r="F92" s="103" t="s">
        <v>341</v>
      </c>
      <c r="G92" s="103" t="s">
        <v>341</v>
      </c>
      <c r="H92" s="103" t="s">
        <v>342</v>
      </c>
      <c r="I92" s="106">
        <v>1.528</v>
      </c>
      <c r="J92" s="107" t="s">
        <v>34</v>
      </c>
      <c r="K92" s="106">
        <v>1.528</v>
      </c>
      <c r="L92" s="107">
        <f t="shared" si="9"/>
        <v>68.76</v>
      </c>
      <c r="M92" s="108">
        <f t="shared" si="10"/>
        <v>68.76</v>
      </c>
      <c r="N92" s="108"/>
      <c r="O92" s="109">
        <f t="shared" si="12"/>
        <v>12.224</v>
      </c>
      <c r="P92" s="109">
        <f t="shared" si="11"/>
        <v>1.528</v>
      </c>
      <c r="Q92" s="109">
        <f t="shared" si="13"/>
        <v>55.008</v>
      </c>
      <c r="R92" s="108"/>
      <c r="S92" s="108"/>
      <c r="T92" s="118"/>
    </row>
    <row r="93" s="87" customFormat="1" customHeight="1" spans="1:20">
      <c r="A93" s="101">
        <v>85</v>
      </c>
      <c r="B93" s="102" t="s">
        <v>28</v>
      </c>
      <c r="C93" s="103" t="s">
        <v>135</v>
      </c>
      <c r="D93" s="103" t="s">
        <v>343</v>
      </c>
      <c r="E93" s="103" t="s">
        <v>344</v>
      </c>
      <c r="F93" s="103" t="s">
        <v>345</v>
      </c>
      <c r="G93" s="103" t="s">
        <v>345</v>
      </c>
      <c r="H93" s="103" t="s">
        <v>346</v>
      </c>
      <c r="I93" s="106">
        <v>0.442</v>
      </c>
      <c r="J93" s="107" t="s">
        <v>34</v>
      </c>
      <c r="K93" s="106">
        <v>0.442</v>
      </c>
      <c r="L93" s="107">
        <f t="shared" si="9"/>
        <v>19.89</v>
      </c>
      <c r="M93" s="108">
        <f t="shared" si="10"/>
        <v>19.89</v>
      </c>
      <c r="N93" s="108"/>
      <c r="O93" s="109">
        <f t="shared" si="12"/>
        <v>3.536</v>
      </c>
      <c r="P93" s="109">
        <f t="shared" si="11"/>
        <v>0.442</v>
      </c>
      <c r="Q93" s="109">
        <f t="shared" si="13"/>
        <v>15.912</v>
      </c>
      <c r="R93" s="108"/>
      <c r="S93" s="108"/>
      <c r="T93" s="118"/>
    </row>
    <row r="94" s="87" customFormat="1" customHeight="1" spans="1:20">
      <c r="A94" s="101">
        <v>86</v>
      </c>
      <c r="B94" s="102" t="s">
        <v>28</v>
      </c>
      <c r="C94" s="103" t="s">
        <v>82</v>
      </c>
      <c r="D94" s="103" t="s">
        <v>94</v>
      </c>
      <c r="E94" s="103" t="s">
        <v>347</v>
      </c>
      <c r="F94" s="103" t="s">
        <v>348</v>
      </c>
      <c r="G94" s="103" t="s">
        <v>348</v>
      </c>
      <c r="H94" s="103" t="s">
        <v>349</v>
      </c>
      <c r="I94" s="106">
        <v>0.961</v>
      </c>
      <c r="J94" s="107" t="s">
        <v>34</v>
      </c>
      <c r="K94" s="106">
        <v>0.961</v>
      </c>
      <c r="L94" s="107">
        <f t="shared" si="9"/>
        <v>43.245</v>
      </c>
      <c r="M94" s="108">
        <f t="shared" si="10"/>
        <v>43.245</v>
      </c>
      <c r="N94" s="108"/>
      <c r="O94" s="109">
        <f t="shared" si="12"/>
        <v>7.688</v>
      </c>
      <c r="P94" s="109">
        <f t="shared" si="11"/>
        <v>0.961</v>
      </c>
      <c r="Q94" s="109">
        <f t="shared" si="13"/>
        <v>34.596</v>
      </c>
      <c r="R94" s="108"/>
      <c r="S94" s="108"/>
      <c r="T94" s="118"/>
    </row>
    <row r="95" s="87" customFormat="1" customHeight="1" spans="1:20">
      <c r="A95" s="101">
        <v>87</v>
      </c>
      <c r="B95" s="102" t="s">
        <v>28</v>
      </c>
      <c r="C95" s="103" t="s">
        <v>82</v>
      </c>
      <c r="D95" s="103" t="s">
        <v>94</v>
      </c>
      <c r="E95" s="103" t="s">
        <v>350</v>
      </c>
      <c r="F95" s="103" t="s">
        <v>351</v>
      </c>
      <c r="G95" s="103" t="s">
        <v>351</v>
      </c>
      <c r="H95" s="103" t="s">
        <v>352</v>
      </c>
      <c r="I95" s="106">
        <v>0.992</v>
      </c>
      <c r="J95" s="107" t="s">
        <v>34</v>
      </c>
      <c r="K95" s="106">
        <v>0.992</v>
      </c>
      <c r="L95" s="107">
        <f t="shared" si="9"/>
        <v>44.64</v>
      </c>
      <c r="M95" s="108">
        <f t="shared" si="10"/>
        <v>44.64</v>
      </c>
      <c r="N95" s="108"/>
      <c r="O95" s="109">
        <f t="shared" si="12"/>
        <v>7.936</v>
      </c>
      <c r="P95" s="109">
        <f t="shared" si="11"/>
        <v>0.992</v>
      </c>
      <c r="Q95" s="109">
        <f t="shared" si="13"/>
        <v>35.712</v>
      </c>
      <c r="R95" s="108"/>
      <c r="S95" s="108"/>
      <c r="T95" s="118"/>
    </row>
    <row r="96" s="87" customFormat="1" customHeight="1" spans="1:20">
      <c r="A96" s="101">
        <v>88</v>
      </c>
      <c r="B96" s="102" t="s">
        <v>28</v>
      </c>
      <c r="C96" s="103" t="s">
        <v>44</v>
      </c>
      <c r="D96" s="103" t="s">
        <v>353</v>
      </c>
      <c r="E96" s="103" t="s">
        <v>354</v>
      </c>
      <c r="F96" s="103" t="s">
        <v>355</v>
      </c>
      <c r="G96" s="103" t="s">
        <v>355</v>
      </c>
      <c r="H96" s="103" t="s">
        <v>356</v>
      </c>
      <c r="I96" s="106">
        <v>0.184</v>
      </c>
      <c r="J96" s="107" t="s">
        <v>34</v>
      </c>
      <c r="K96" s="106">
        <v>0.184</v>
      </c>
      <c r="L96" s="107">
        <f t="shared" si="9"/>
        <v>8.28</v>
      </c>
      <c r="M96" s="108">
        <f t="shared" si="10"/>
        <v>8.28</v>
      </c>
      <c r="N96" s="108"/>
      <c r="O96" s="109">
        <f t="shared" si="12"/>
        <v>1.472</v>
      </c>
      <c r="P96" s="109">
        <f t="shared" si="11"/>
        <v>0.184</v>
      </c>
      <c r="Q96" s="109">
        <f t="shared" si="13"/>
        <v>6.624</v>
      </c>
      <c r="R96" s="108"/>
      <c r="S96" s="108"/>
      <c r="T96" s="118"/>
    </row>
    <row r="97" s="87" customFormat="1" customHeight="1" spans="1:20">
      <c r="A97" s="101">
        <v>89</v>
      </c>
      <c r="B97" s="102" t="s">
        <v>28</v>
      </c>
      <c r="C97" s="103" t="s">
        <v>82</v>
      </c>
      <c r="D97" s="103" t="s">
        <v>353</v>
      </c>
      <c r="E97" s="103" t="s">
        <v>354</v>
      </c>
      <c r="F97" s="103" t="s">
        <v>355</v>
      </c>
      <c r="G97" s="103" t="s">
        <v>355</v>
      </c>
      <c r="H97" s="103" t="s">
        <v>356</v>
      </c>
      <c r="I97" s="106">
        <v>1.787</v>
      </c>
      <c r="J97" s="107" t="s">
        <v>34</v>
      </c>
      <c r="K97" s="106">
        <v>1.787</v>
      </c>
      <c r="L97" s="107">
        <f t="shared" si="9"/>
        <v>80.415</v>
      </c>
      <c r="M97" s="108">
        <f t="shared" si="10"/>
        <v>80.415</v>
      </c>
      <c r="N97" s="108"/>
      <c r="O97" s="109">
        <f t="shared" si="12"/>
        <v>14.296</v>
      </c>
      <c r="P97" s="109">
        <f t="shared" si="11"/>
        <v>1.787</v>
      </c>
      <c r="Q97" s="109">
        <f t="shared" si="13"/>
        <v>64.332</v>
      </c>
      <c r="R97" s="108"/>
      <c r="S97" s="108"/>
      <c r="T97" s="118"/>
    </row>
    <row r="98" s="87" customFormat="1" customHeight="1" spans="1:20">
      <c r="A98" s="101">
        <v>90</v>
      </c>
      <c r="B98" s="102" t="s">
        <v>28</v>
      </c>
      <c r="C98" s="103" t="s">
        <v>70</v>
      </c>
      <c r="D98" s="103" t="s">
        <v>357</v>
      </c>
      <c r="E98" s="103" t="s">
        <v>264</v>
      </c>
      <c r="F98" s="103" t="s">
        <v>358</v>
      </c>
      <c r="G98" s="103" t="s">
        <v>358</v>
      </c>
      <c r="H98" s="103" t="s">
        <v>359</v>
      </c>
      <c r="I98" s="106">
        <v>2.382</v>
      </c>
      <c r="J98" s="107" t="s">
        <v>34</v>
      </c>
      <c r="K98" s="106">
        <v>2.382</v>
      </c>
      <c r="L98" s="107">
        <f t="shared" si="9"/>
        <v>107.19</v>
      </c>
      <c r="M98" s="108">
        <f t="shared" si="10"/>
        <v>107.19</v>
      </c>
      <c r="N98" s="108"/>
      <c r="O98" s="109">
        <f t="shared" si="12"/>
        <v>19.056</v>
      </c>
      <c r="P98" s="109">
        <f t="shared" si="11"/>
        <v>2.382</v>
      </c>
      <c r="Q98" s="109">
        <f t="shared" si="13"/>
        <v>85.752</v>
      </c>
      <c r="R98" s="108"/>
      <c r="S98" s="108"/>
      <c r="T98" s="118"/>
    </row>
    <row r="99" s="87" customFormat="1" customHeight="1" spans="1:20">
      <c r="A99" s="101">
        <v>91</v>
      </c>
      <c r="B99" s="102" t="s">
        <v>28</v>
      </c>
      <c r="C99" s="103" t="s">
        <v>159</v>
      </c>
      <c r="D99" s="103" t="s">
        <v>360</v>
      </c>
      <c r="E99" s="103" t="s">
        <v>361</v>
      </c>
      <c r="F99" s="103" t="s">
        <v>362</v>
      </c>
      <c r="G99" s="103" t="s">
        <v>362</v>
      </c>
      <c r="H99" s="103" t="s">
        <v>363</v>
      </c>
      <c r="I99" s="106">
        <v>0.86</v>
      </c>
      <c r="J99" s="107" t="s">
        <v>34</v>
      </c>
      <c r="K99" s="106">
        <v>0.86</v>
      </c>
      <c r="L99" s="107">
        <f t="shared" si="9"/>
        <v>38.7</v>
      </c>
      <c r="M99" s="108">
        <f t="shared" si="10"/>
        <v>38.7</v>
      </c>
      <c r="N99" s="108"/>
      <c r="O99" s="109">
        <f t="shared" si="12"/>
        <v>6.88</v>
      </c>
      <c r="P99" s="109">
        <f t="shared" si="11"/>
        <v>0.86</v>
      </c>
      <c r="Q99" s="109">
        <f t="shared" si="13"/>
        <v>30.96</v>
      </c>
      <c r="R99" s="108"/>
      <c r="S99" s="108"/>
      <c r="T99" s="118"/>
    </row>
    <row r="100" s="87" customFormat="1" customHeight="1" spans="1:20">
      <c r="A100" s="101">
        <v>92</v>
      </c>
      <c r="B100" s="102" t="s">
        <v>28</v>
      </c>
      <c r="C100" s="103" t="s">
        <v>159</v>
      </c>
      <c r="D100" s="105" t="s">
        <v>364</v>
      </c>
      <c r="E100" s="105" t="s">
        <v>365</v>
      </c>
      <c r="F100" s="105" t="s">
        <v>366</v>
      </c>
      <c r="G100" s="105" t="s">
        <v>366</v>
      </c>
      <c r="H100" s="105" t="s">
        <v>367</v>
      </c>
      <c r="I100" s="111">
        <v>3.446</v>
      </c>
      <c r="J100" s="107" t="s">
        <v>34</v>
      </c>
      <c r="K100" s="111">
        <v>3.446</v>
      </c>
      <c r="L100" s="107">
        <f t="shared" si="9"/>
        <v>155.07</v>
      </c>
      <c r="M100" s="108">
        <f t="shared" si="10"/>
        <v>155.07</v>
      </c>
      <c r="N100" s="108"/>
      <c r="O100" s="109">
        <f t="shared" si="12"/>
        <v>27.568</v>
      </c>
      <c r="P100" s="109">
        <f t="shared" si="11"/>
        <v>3.446</v>
      </c>
      <c r="Q100" s="109">
        <f t="shared" si="13"/>
        <v>124.056</v>
      </c>
      <c r="R100" s="108"/>
      <c r="S100" s="108"/>
      <c r="T100" s="118"/>
    </row>
    <row r="101" s="87" customFormat="1" customHeight="1" spans="1:20">
      <c r="A101" s="101">
        <v>93</v>
      </c>
      <c r="B101" s="102" t="s">
        <v>28</v>
      </c>
      <c r="C101" s="103" t="s">
        <v>59</v>
      </c>
      <c r="D101" s="103" t="s">
        <v>212</v>
      </c>
      <c r="E101" s="103" t="s">
        <v>368</v>
      </c>
      <c r="F101" s="103" t="s">
        <v>369</v>
      </c>
      <c r="G101" s="103" t="s">
        <v>369</v>
      </c>
      <c r="H101" s="103" t="s">
        <v>370</v>
      </c>
      <c r="I101" s="106">
        <v>0.225</v>
      </c>
      <c r="J101" s="107" t="s">
        <v>34</v>
      </c>
      <c r="K101" s="106">
        <v>0.225</v>
      </c>
      <c r="L101" s="107">
        <f t="shared" si="9"/>
        <v>10.125</v>
      </c>
      <c r="M101" s="108">
        <f t="shared" si="10"/>
        <v>10.125</v>
      </c>
      <c r="N101" s="108"/>
      <c r="O101" s="109">
        <f t="shared" si="12"/>
        <v>1.8</v>
      </c>
      <c r="P101" s="109">
        <f t="shared" si="11"/>
        <v>0.225</v>
      </c>
      <c r="Q101" s="109">
        <f t="shared" si="13"/>
        <v>8.1</v>
      </c>
      <c r="R101" s="108"/>
      <c r="S101" s="108"/>
      <c r="T101" s="118"/>
    </row>
    <row r="102" s="87" customFormat="1" customHeight="1" spans="1:20">
      <c r="A102" s="101">
        <v>94</v>
      </c>
      <c r="B102" s="102" t="s">
        <v>28</v>
      </c>
      <c r="C102" s="103" t="s">
        <v>44</v>
      </c>
      <c r="D102" s="103" t="s">
        <v>371</v>
      </c>
      <c r="E102" s="103" t="s">
        <v>372</v>
      </c>
      <c r="F102" s="103" t="s">
        <v>373</v>
      </c>
      <c r="G102" s="103" t="s">
        <v>373</v>
      </c>
      <c r="H102" s="103" t="s">
        <v>374</v>
      </c>
      <c r="I102" s="106">
        <v>0.463</v>
      </c>
      <c r="J102" s="107" t="s">
        <v>34</v>
      </c>
      <c r="K102" s="106">
        <v>0.463</v>
      </c>
      <c r="L102" s="107">
        <f t="shared" si="9"/>
        <v>20.835</v>
      </c>
      <c r="M102" s="108">
        <f t="shared" si="10"/>
        <v>20.835</v>
      </c>
      <c r="N102" s="108"/>
      <c r="O102" s="109">
        <f t="shared" si="12"/>
        <v>3.704</v>
      </c>
      <c r="P102" s="109">
        <f t="shared" si="11"/>
        <v>0.463</v>
      </c>
      <c r="Q102" s="109">
        <f t="shared" si="13"/>
        <v>16.668</v>
      </c>
      <c r="R102" s="108"/>
      <c r="S102" s="108"/>
      <c r="T102" s="118"/>
    </row>
    <row r="103" s="87" customFormat="1" customHeight="1" spans="1:20">
      <c r="A103" s="101">
        <v>95</v>
      </c>
      <c r="B103" s="102" t="s">
        <v>28</v>
      </c>
      <c r="C103" s="103" t="s">
        <v>82</v>
      </c>
      <c r="D103" s="103" t="s">
        <v>200</v>
      </c>
      <c r="E103" s="103" t="s">
        <v>375</v>
      </c>
      <c r="F103" s="103" t="s">
        <v>376</v>
      </c>
      <c r="G103" s="103" t="s">
        <v>376</v>
      </c>
      <c r="H103" s="103" t="s">
        <v>377</v>
      </c>
      <c r="I103" s="106">
        <v>1.108</v>
      </c>
      <c r="J103" s="107" t="s">
        <v>34</v>
      </c>
      <c r="K103" s="106">
        <v>1.108</v>
      </c>
      <c r="L103" s="107">
        <f t="shared" si="9"/>
        <v>49.86</v>
      </c>
      <c r="M103" s="108">
        <f t="shared" si="10"/>
        <v>49.86</v>
      </c>
      <c r="N103" s="108"/>
      <c r="O103" s="109">
        <f t="shared" si="12"/>
        <v>8.864</v>
      </c>
      <c r="P103" s="109">
        <f t="shared" si="11"/>
        <v>1.108</v>
      </c>
      <c r="Q103" s="109">
        <f t="shared" si="13"/>
        <v>39.888</v>
      </c>
      <c r="R103" s="108"/>
      <c r="S103" s="108"/>
      <c r="T103" s="118"/>
    </row>
    <row r="104" s="87" customFormat="1" customHeight="1" spans="1:20">
      <c r="A104" s="101">
        <v>96</v>
      </c>
      <c r="B104" s="102" t="s">
        <v>28</v>
      </c>
      <c r="C104" s="103" t="s">
        <v>82</v>
      </c>
      <c r="D104" s="103" t="s">
        <v>378</v>
      </c>
      <c r="E104" s="103" t="s">
        <v>379</v>
      </c>
      <c r="F104" s="103" t="s">
        <v>380</v>
      </c>
      <c r="G104" s="103" t="s">
        <v>380</v>
      </c>
      <c r="H104" s="103" t="s">
        <v>381</v>
      </c>
      <c r="I104" s="106">
        <v>0.044</v>
      </c>
      <c r="J104" s="107" t="s">
        <v>34</v>
      </c>
      <c r="K104" s="106">
        <v>0.044</v>
      </c>
      <c r="L104" s="107">
        <f t="shared" si="9"/>
        <v>1.98</v>
      </c>
      <c r="M104" s="108">
        <f t="shared" si="10"/>
        <v>1.98</v>
      </c>
      <c r="N104" s="108"/>
      <c r="O104" s="109">
        <f t="shared" si="12"/>
        <v>0.352</v>
      </c>
      <c r="P104" s="109">
        <f t="shared" si="11"/>
        <v>0.044</v>
      </c>
      <c r="Q104" s="109">
        <f t="shared" si="13"/>
        <v>1.584</v>
      </c>
      <c r="R104" s="108"/>
      <c r="S104" s="108"/>
      <c r="T104" s="118"/>
    </row>
    <row r="105" s="87" customFormat="1" customHeight="1" spans="1:20">
      <c r="A105" s="101">
        <v>97</v>
      </c>
      <c r="B105" s="102" t="s">
        <v>28</v>
      </c>
      <c r="C105" s="103" t="s">
        <v>29</v>
      </c>
      <c r="D105" s="103" t="s">
        <v>382</v>
      </c>
      <c r="E105" s="103" t="s">
        <v>383</v>
      </c>
      <c r="F105" s="103"/>
      <c r="G105" s="103"/>
      <c r="H105" s="103" t="s">
        <v>384</v>
      </c>
      <c r="I105" s="106">
        <v>0.908</v>
      </c>
      <c r="J105" s="107" t="s">
        <v>34</v>
      </c>
      <c r="K105" s="106">
        <v>0.908</v>
      </c>
      <c r="L105" s="107">
        <f t="shared" si="9"/>
        <v>40.86</v>
      </c>
      <c r="M105" s="108">
        <f t="shared" si="10"/>
        <v>40.86</v>
      </c>
      <c r="N105" s="108"/>
      <c r="O105" s="109">
        <f t="shared" si="12"/>
        <v>7.264</v>
      </c>
      <c r="P105" s="109">
        <f t="shared" si="11"/>
        <v>0.908</v>
      </c>
      <c r="Q105" s="109">
        <f t="shared" si="13"/>
        <v>32.688</v>
      </c>
      <c r="R105" s="108"/>
      <c r="S105" s="108"/>
      <c r="T105" s="118"/>
    </row>
    <row r="106" s="87" customFormat="1" customHeight="1" spans="1:20">
      <c r="A106" s="101">
        <v>98</v>
      </c>
      <c r="B106" s="102" t="s">
        <v>28</v>
      </c>
      <c r="C106" s="103" t="s">
        <v>89</v>
      </c>
      <c r="D106" s="103" t="s">
        <v>385</v>
      </c>
      <c r="E106" s="103" t="s">
        <v>386</v>
      </c>
      <c r="F106" s="103" t="s">
        <v>387</v>
      </c>
      <c r="G106" s="103" t="s">
        <v>387</v>
      </c>
      <c r="H106" s="103" t="s">
        <v>388</v>
      </c>
      <c r="I106" s="106">
        <v>0.868</v>
      </c>
      <c r="J106" s="107" t="s">
        <v>34</v>
      </c>
      <c r="K106" s="106">
        <v>0.868</v>
      </c>
      <c r="L106" s="107">
        <f t="shared" si="9"/>
        <v>39.06</v>
      </c>
      <c r="M106" s="108">
        <f t="shared" si="10"/>
        <v>39.06</v>
      </c>
      <c r="N106" s="108"/>
      <c r="O106" s="109">
        <f t="shared" si="12"/>
        <v>6.944</v>
      </c>
      <c r="P106" s="109">
        <f t="shared" si="11"/>
        <v>0.868</v>
      </c>
      <c r="Q106" s="109">
        <f t="shared" si="13"/>
        <v>31.248</v>
      </c>
      <c r="R106" s="108"/>
      <c r="S106" s="108"/>
      <c r="T106" s="118"/>
    </row>
    <row r="107" s="87" customFormat="1" customHeight="1" spans="1:20">
      <c r="A107" s="101">
        <v>99</v>
      </c>
      <c r="B107" s="102" t="s">
        <v>28</v>
      </c>
      <c r="C107" s="103" t="s">
        <v>44</v>
      </c>
      <c r="D107" s="103" t="s">
        <v>389</v>
      </c>
      <c r="E107" s="103" t="s">
        <v>390</v>
      </c>
      <c r="F107" s="103" t="s">
        <v>391</v>
      </c>
      <c r="G107" s="103" t="s">
        <v>391</v>
      </c>
      <c r="H107" s="103" t="s">
        <v>392</v>
      </c>
      <c r="I107" s="106">
        <v>0.434</v>
      </c>
      <c r="J107" s="107" t="s">
        <v>34</v>
      </c>
      <c r="K107" s="106">
        <v>0.434</v>
      </c>
      <c r="L107" s="107">
        <f t="shared" si="9"/>
        <v>19.53</v>
      </c>
      <c r="M107" s="108">
        <f t="shared" si="10"/>
        <v>19.53</v>
      </c>
      <c r="N107" s="108"/>
      <c r="O107" s="109">
        <f t="shared" si="12"/>
        <v>3.472</v>
      </c>
      <c r="P107" s="109">
        <f t="shared" si="11"/>
        <v>0.434</v>
      </c>
      <c r="Q107" s="109">
        <f t="shared" si="13"/>
        <v>15.624</v>
      </c>
      <c r="R107" s="108"/>
      <c r="S107" s="108"/>
      <c r="T107" s="118"/>
    </row>
    <row r="108" s="87" customFormat="1" customHeight="1" spans="1:20">
      <c r="A108" s="101">
        <v>100</v>
      </c>
      <c r="B108" s="102" t="s">
        <v>28</v>
      </c>
      <c r="C108" s="103" t="s">
        <v>135</v>
      </c>
      <c r="D108" s="103" t="s">
        <v>389</v>
      </c>
      <c r="E108" s="103" t="s">
        <v>393</v>
      </c>
      <c r="F108" s="103" t="s">
        <v>394</v>
      </c>
      <c r="G108" s="103" t="s">
        <v>394</v>
      </c>
      <c r="H108" s="103" t="s">
        <v>395</v>
      </c>
      <c r="I108" s="106">
        <v>0.073</v>
      </c>
      <c r="J108" s="107" t="s">
        <v>34</v>
      </c>
      <c r="K108" s="106">
        <v>0.073</v>
      </c>
      <c r="L108" s="107">
        <f t="shared" si="9"/>
        <v>3.285</v>
      </c>
      <c r="M108" s="108">
        <f t="shared" si="10"/>
        <v>3.285</v>
      </c>
      <c r="N108" s="108"/>
      <c r="O108" s="109">
        <f t="shared" si="12"/>
        <v>0.584</v>
      </c>
      <c r="P108" s="109">
        <f t="shared" si="11"/>
        <v>0.073</v>
      </c>
      <c r="Q108" s="109">
        <f t="shared" si="13"/>
        <v>2.628</v>
      </c>
      <c r="R108" s="108"/>
      <c r="S108" s="108"/>
      <c r="T108" s="118"/>
    </row>
    <row r="109" s="87" customFormat="1" customHeight="1" spans="1:20">
      <c r="A109" s="101">
        <v>101</v>
      </c>
      <c r="B109" s="102" t="s">
        <v>28</v>
      </c>
      <c r="C109" s="103" t="s">
        <v>159</v>
      </c>
      <c r="D109" s="103" t="s">
        <v>396</v>
      </c>
      <c r="E109" s="103" t="s">
        <v>397</v>
      </c>
      <c r="F109" s="103" t="s">
        <v>162</v>
      </c>
      <c r="G109" s="103" t="s">
        <v>162</v>
      </c>
      <c r="H109" s="103" t="s">
        <v>163</v>
      </c>
      <c r="I109" s="106">
        <v>1.591</v>
      </c>
      <c r="J109" s="107" t="s">
        <v>34</v>
      </c>
      <c r="K109" s="106">
        <v>1.591</v>
      </c>
      <c r="L109" s="107">
        <f t="shared" si="9"/>
        <v>71.595</v>
      </c>
      <c r="M109" s="108">
        <f t="shared" si="10"/>
        <v>71.595</v>
      </c>
      <c r="N109" s="108"/>
      <c r="O109" s="109">
        <f t="shared" si="12"/>
        <v>12.728</v>
      </c>
      <c r="P109" s="109">
        <f t="shared" si="11"/>
        <v>1.591</v>
      </c>
      <c r="Q109" s="109">
        <f t="shared" si="13"/>
        <v>57.276</v>
      </c>
      <c r="R109" s="108"/>
      <c r="S109" s="108"/>
      <c r="T109" s="118"/>
    </row>
    <row r="110" s="87" customFormat="1" customHeight="1" spans="1:20">
      <c r="A110" s="101">
        <v>102</v>
      </c>
      <c r="B110" s="102" t="s">
        <v>28</v>
      </c>
      <c r="C110" s="103" t="s">
        <v>77</v>
      </c>
      <c r="D110" s="103" t="s">
        <v>398</v>
      </c>
      <c r="E110" s="103" t="s">
        <v>399</v>
      </c>
      <c r="F110" s="103" t="s">
        <v>400</v>
      </c>
      <c r="G110" s="103" t="s">
        <v>400</v>
      </c>
      <c r="H110" s="103" t="s">
        <v>401</v>
      </c>
      <c r="I110" s="106">
        <v>0.525</v>
      </c>
      <c r="J110" s="107" t="s">
        <v>34</v>
      </c>
      <c r="K110" s="106">
        <v>0.525</v>
      </c>
      <c r="L110" s="107">
        <f t="shared" si="9"/>
        <v>23.625</v>
      </c>
      <c r="M110" s="108">
        <f t="shared" si="10"/>
        <v>23.625</v>
      </c>
      <c r="N110" s="108"/>
      <c r="O110" s="109">
        <f t="shared" si="12"/>
        <v>4.2</v>
      </c>
      <c r="P110" s="109">
        <f t="shared" si="11"/>
        <v>0.525</v>
      </c>
      <c r="Q110" s="109">
        <f t="shared" si="13"/>
        <v>18.9</v>
      </c>
      <c r="R110" s="108"/>
      <c r="S110" s="108"/>
      <c r="T110" s="118"/>
    </row>
    <row r="111" s="87" customFormat="1" customHeight="1" spans="1:20">
      <c r="A111" s="101">
        <v>103</v>
      </c>
      <c r="B111" s="102" t="s">
        <v>28</v>
      </c>
      <c r="C111" s="103" t="s">
        <v>135</v>
      </c>
      <c r="D111" s="103" t="s">
        <v>402</v>
      </c>
      <c r="E111" s="103" t="s">
        <v>403</v>
      </c>
      <c r="F111" s="103" t="s">
        <v>404</v>
      </c>
      <c r="G111" s="103" t="s">
        <v>404</v>
      </c>
      <c r="H111" s="103" t="s">
        <v>405</v>
      </c>
      <c r="I111" s="106">
        <v>0.849</v>
      </c>
      <c r="J111" s="107" t="s">
        <v>34</v>
      </c>
      <c r="K111" s="106">
        <v>0.849</v>
      </c>
      <c r="L111" s="107">
        <f t="shared" si="9"/>
        <v>38.205</v>
      </c>
      <c r="M111" s="108">
        <f t="shared" si="10"/>
        <v>38.205</v>
      </c>
      <c r="N111" s="108"/>
      <c r="O111" s="109">
        <f t="shared" si="12"/>
        <v>6.792</v>
      </c>
      <c r="P111" s="109">
        <f t="shared" si="11"/>
        <v>0.849</v>
      </c>
      <c r="Q111" s="109">
        <f t="shared" si="13"/>
        <v>30.564</v>
      </c>
      <c r="R111" s="108"/>
      <c r="S111" s="108"/>
      <c r="T111" s="118"/>
    </row>
    <row r="112" s="87" customFormat="1" customHeight="1" spans="1:20">
      <c r="A112" s="101">
        <v>104</v>
      </c>
      <c r="B112" s="102" t="s">
        <v>28</v>
      </c>
      <c r="C112" s="103" t="s">
        <v>135</v>
      </c>
      <c r="D112" s="103" t="s">
        <v>402</v>
      </c>
      <c r="E112" s="103" t="s">
        <v>406</v>
      </c>
      <c r="F112" s="103" t="s">
        <v>407</v>
      </c>
      <c r="G112" s="103" t="s">
        <v>407</v>
      </c>
      <c r="H112" s="103" t="s">
        <v>408</v>
      </c>
      <c r="I112" s="106">
        <v>0.12</v>
      </c>
      <c r="J112" s="107" t="s">
        <v>34</v>
      </c>
      <c r="K112" s="106">
        <v>0.12</v>
      </c>
      <c r="L112" s="107">
        <f t="shared" si="9"/>
        <v>5.4</v>
      </c>
      <c r="M112" s="108">
        <f t="shared" si="10"/>
        <v>5.4</v>
      </c>
      <c r="N112" s="108"/>
      <c r="O112" s="109">
        <f t="shared" si="12"/>
        <v>0.96</v>
      </c>
      <c r="P112" s="109">
        <f t="shared" si="11"/>
        <v>0.12</v>
      </c>
      <c r="Q112" s="109">
        <f t="shared" si="13"/>
        <v>4.32</v>
      </c>
      <c r="R112" s="108"/>
      <c r="S112" s="108"/>
      <c r="T112" s="118"/>
    </row>
    <row r="113" s="87" customFormat="1" customHeight="1" spans="1:20">
      <c r="A113" s="101">
        <v>105</v>
      </c>
      <c r="B113" s="102" t="s">
        <v>28</v>
      </c>
      <c r="C113" s="103" t="s">
        <v>70</v>
      </c>
      <c r="D113" s="103" t="s">
        <v>409</v>
      </c>
      <c r="E113" s="103" t="s">
        <v>410</v>
      </c>
      <c r="F113" s="103" t="s">
        <v>411</v>
      </c>
      <c r="G113" s="103" t="s">
        <v>411</v>
      </c>
      <c r="H113" s="103" t="s">
        <v>412</v>
      </c>
      <c r="I113" s="106">
        <v>0.153</v>
      </c>
      <c r="J113" s="107" t="s">
        <v>34</v>
      </c>
      <c r="K113" s="106">
        <v>0.153</v>
      </c>
      <c r="L113" s="107">
        <f t="shared" si="9"/>
        <v>6.885</v>
      </c>
      <c r="M113" s="108">
        <f t="shared" si="10"/>
        <v>6.885</v>
      </c>
      <c r="N113" s="108"/>
      <c r="O113" s="109">
        <f t="shared" si="12"/>
        <v>1.224</v>
      </c>
      <c r="P113" s="109">
        <f t="shared" si="11"/>
        <v>0.153</v>
      </c>
      <c r="Q113" s="109">
        <f t="shared" si="13"/>
        <v>5.508</v>
      </c>
      <c r="R113" s="108"/>
      <c r="S113" s="108"/>
      <c r="T113" s="118"/>
    </row>
    <row r="114" s="87" customFormat="1" customHeight="1" spans="1:20">
      <c r="A114" s="101">
        <v>106</v>
      </c>
      <c r="B114" s="102" t="s">
        <v>28</v>
      </c>
      <c r="C114" s="103" t="s">
        <v>89</v>
      </c>
      <c r="D114" s="103" t="s">
        <v>413</v>
      </c>
      <c r="E114" s="103" t="s">
        <v>238</v>
      </c>
      <c r="F114" s="103" t="s">
        <v>239</v>
      </c>
      <c r="G114" s="103" t="s">
        <v>239</v>
      </c>
      <c r="H114" s="103" t="s">
        <v>240</v>
      </c>
      <c r="I114" s="106">
        <v>0.382</v>
      </c>
      <c r="J114" s="107" t="s">
        <v>34</v>
      </c>
      <c r="K114" s="106">
        <v>0.382</v>
      </c>
      <c r="L114" s="107">
        <f t="shared" si="9"/>
        <v>17.19</v>
      </c>
      <c r="M114" s="108">
        <f t="shared" si="10"/>
        <v>17.19</v>
      </c>
      <c r="N114" s="108"/>
      <c r="O114" s="109">
        <f t="shared" si="12"/>
        <v>3.056</v>
      </c>
      <c r="P114" s="109">
        <f t="shared" si="11"/>
        <v>0.382</v>
      </c>
      <c r="Q114" s="109">
        <f t="shared" si="13"/>
        <v>13.752</v>
      </c>
      <c r="R114" s="108"/>
      <c r="S114" s="108"/>
      <c r="T114" s="118"/>
    </row>
    <row r="115" s="87" customFormat="1" customHeight="1" spans="1:20">
      <c r="A115" s="101">
        <v>107</v>
      </c>
      <c r="B115" s="102" t="s">
        <v>28</v>
      </c>
      <c r="C115" s="103" t="s">
        <v>89</v>
      </c>
      <c r="D115" s="103" t="s">
        <v>102</v>
      </c>
      <c r="E115" s="103" t="s">
        <v>414</v>
      </c>
      <c r="F115" s="103" t="s">
        <v>415</v>
      </c>
      <c r="G115" s="103" t="s">
        <v>415</v>
      </c>
      <c r="H115" s="103" t="s">
        <v>416</v>
      </c>
      <c r="I115" s="106">
        <v>0.346</v>
      </c>
      <c r="J115" s="107" t="s">
        <v>34</v>
      </c>
      <c r="K115" s="106">
        <v>0.346</v>
      </c>
      <c r="L115" s="107">
        <f t="shared" si="9"/>
        <v>15.57</v>
      </c>
      <c r="M115" s="108">
        <f t="shared" si="10"/>
        <v>15.57</v>
      </c>
      <c r="N115" s="108"/>
      <c r="O115" s="109">
        <f t="shared" si="12"/>
        <v>2.768</v>
      </c>
      <c r="P115" s="109">
        <f t="shared" si="11"/>
        <v>0.346</v>
      </c>
      <c r="Q115" s="109">
        <f t="shared" si="13"/>
        <v>12.456</v>
      </c>
      <c r="R115" s="108"/>
      <c r="S115" s="108"/>
      <c r="T115" s="118"/>
    </row>
    <row r="116" s="87" customFormat="1" customHeight="1" spans="1:20">
      <c r="A116" s="101">
        <v>108</v>
      </c>
      <c r="B116" s="102" t="s">
        <v>28</v>
      </c>
      <c r="C116" s="103" t="s">
        <v>89</v>
      </c>
      <c r="D116" s="103" t="s">
        <v>256</v>
      </c>
      <c r="E116" s="103" t="s">
        <v>417</v>
      </c>
      <c r="F116" s="103" t="s">
        <v>418</v>
      </c>
      <c r="G116" s="103" t="s">
        <v>418</v>
      </c>
      <c r="H116" s="103" t="s">
        <v>419</v>
      </c>
      <c r="I116" s="106">
        <v>1.089</v>
      </c>
      <c r="J116" s="107" t="s">
        <v>34</v>
      </c>
      <c r="K116" s="106">
        <v>1.089</v>
      </c>
      <c r="L116" s="107">
        <f t="shared" si="9"/>
        <v>49.005</v>
      </c>
      <c r="M116" s="108">
        <f t="shared" si="10"/>
        <v>49.005</v>
      </c>
      <c r="N116" s="108"/>
      <c r="O116" s="109">
        <f t="shared" si="12"/>
        <v>8.712</v>
      </c>
      <c r="P116" s="109">
        <f t="shared" si="11"/>
        <v>1.089</v>
      </c>
      <c r="Q116" s="109">
        <f t="shared" si="13"/>
        <v>39.204</v>
      </c>
      <c r="R116" s="108"/>
      <c r="S116" s="108"/>
      <c r="T116" s="118"/>
    </row>
    <row r="117" s="87" customFormat="1" customHeight="1" spans="1:20">
      <c r="A117" s="101">
        <v>109</v>
      </c>
      <c r="B117" s="102" t="s">
        <v>28</v>
      </c>
      <c r="C117" s="103" t="s">
        <v>70</v>
      </c>
      <c r="D117" s="103" t="s">
        <v>420</v>
      </c>
      <c r="E117" s="103" t="s">
        <v>421</v>
      </c>
      <c r="F117" s="103" t="s">
        <v>422</v>
      </c>
      <c r="G117" s="103" t="s">
        <v>422</v>
      </c>
      <c r="H117" s="103" t="s">
        <v>423</v>
      </c>
      <c r="I117" s="106">
        <v>0.737</v>
      </c>
      <c r="J117" s="107" t="s">
        <v>34</v>
      </c>
      <c r="K117" s="106">
        <v>0.737</v>
      </c>
      <c r="L117" s="107">
        <f t="shared" si="9"/>
        <v>33.165</v>
      </c>
      <c r="M117" s="108">
        <f t="shared" si="10"/>
        <v>33.165</v>
      </c>
      <c r="N117" s="108"/>
      <c r="O117" s="109">
        <f t="shared" si="12"/>
        <v>5.896</v>
      </c>
      <c r="P117" s="109">
        <f t="shared" si="11"/>
        <v>0.737</v>
      </c>
      <c r="Q117" s="109">
        <f t="shared" si="13"/>
        <v>26.532</v>
      </c>
      <c r="R117" s="108"/>
      <c r="S117" s="108"/>
      <c r="T117" s="118"/>
    </row>
    <row r="118" s="87" customFormat="1" customHeight="1" spans="1:20">
      <c r="A118" s="101">
        <v>110</v>
      </c>
      <c r="B118" s="102" t="s">
        <v>28</v>
      </c>
      <c r="C118" s="103" t="s">
        <v>70</v>
      </c>
      <c r="D118" s="103" t="s">
        <v>420</v>
      </c>
      <c r="E118" s="103" t="s">
        <v>424</v>
      </c>
      <c r="F118" s="103" t="s">
        <v>425</v>
      </c>
      <c r="G118" s="103" t="s">
        <v>425</v>
      </c>
      <c r="H118" s="103" t="s">
        <v>426</v>
      </c>
      <c r="I118" s="106">
        <v>1.805</v>
      </c>
      <c r="J118" s="107" t="s">
        <v>34</v>
      </c>
      <c r="K118" s="106">
        <v>1.805</v>
      </c>
      <c r="L118" s="107">
        <f t="shared" si="9"/>
        <v>81.225</v>
      </c>
      <c r="M118" s="108">
        <f t="shared" si="10"/>
        <v>81.225</v>
      </c>
      <c r="N118" s="108"/>
      <c r="O118" s="109">
        <f t="shared" si="12"/>
        <v>14.44</v>
      </c>
      <c r="P118" s="109">
        <f t="shared" si="11"/>
        <v>1.805</v>
      </c>
      <c r="Q118" s="109">
        <f t="shared" si="13"/>
        <v>64.98</v>
      </c>
      <c r="R118" s="108"/>
      <c r="S118" s="108"/>
      <c r="T118" s="118"/>
    </row>
    <row r="119" s="87" customFormat="1" customHeight="1" spans="1:20">
      <c r="A119" s="101">
        <v>111</v>
      </c>
      <c r="B119" s="102" t="s">
        <v>28</v>
      </c>
      <c r="C119" s="103" t="s">
        <v>159</v>
      </c>
      <c r="D119" s="103" t="s">
        <v>224</v>
      </c>
      <c r="E119" s="103" t="s">
        <v>427</v>
      </c>
      <c r="F119" s="103" t="s">
        <v>428</v>
      </c>
      <c r="G119" s="103" t="s">
        <v>428</v>
      </c>
      <c r="H119" s="103" t="s">
        <v>429</v>
      </c>
      <c r="I119" s="106">
        <v>2.412</v>
      </c>
      <c r="J119" s="107" t="s">
        <v>34</v>
      </c>
      <c r="K119" s="106">
        <v>2.412</v>
      </c>
      <c r="L119" s="107">
        <f t="shared" si="9"/>
        <v>108.54</v>
      </c>
      <c r="M119" s="108">
        <f t="shared" si="10"/>
        <v>108.54</v>
      </c>
      <c r="N119" s="108"/>
      <c r="O119" s="109">
        <f t="shared" si="12"/>
        <v>19.296</v>
      </c>
      <c r="P119" s="109">
        <f t="shared" si="11"/>
        <v>2.412</v>
      </c>
      <c r="Q119" s="109">
        <f t="shared" si="13"/>
        <v>86.832</v>
      </c>
      <c r="R119" s="108"/>
      <c r="S119" s="108"/>
      <c r="T119" s="118"/>
    </row>
    <row r="120" s="87" customFormat="1" customHeight="1" spans="1:20">
      <c r="A120" s="101">
        <v>112</v>
      </c>
      <c r="B120" s="102" t="s">
        <v>28</v>
      </c>
      <c r="C120" s="103" t="s">
        <v>89</v>
      </c>
      <c r="D120" s="103" t="s">
        <v>430</v>
      </c>
      <c r="E120" s="103" t="s">
        <v>431</v>
      </c>
      <c r="F120" s="103" t="s">
        <v>432</v>
      </c>
      <c r="G120" s="103" t="s">
        <v>432</v>
      </c>
      <c r="H120" s="103" t="s">
        <v>433</v>
      </c>
      <c r="I120" s="106">
        <v>0.076</v>
      </c>
      <c r="J120" s="107" t="s">
        <v>34</v>
      </c>
      <c r="K120" s="106">
        <v>0.076</v>
      </c>
      <c r="L120" s="107">
        <f t="shared" si="9"/>
        <v>3.42</v>
      </c>
      <c r="M120" s="108">
        <f t="shared" si="10"/>
        <v>3.42</v>
      </c>
      <c r="N120" s="108"/>
      <c r="O120" s="109">
        <f t="shared" si="12"/>
        <v>0.608</v>
      </c>
      <c r="P120" s="109">
        <f t="shared" si="11"/>
        <v>0.076</v>
      </c>
      <c r="Q120" s="109">
        <f t="shared" si="13"/>
        <v>2.736</v>
      </c>
      <c r="R120" s="108"/>
      <c r="S120" s="108"/>
      <c r="T120" s="118"/>
    </row>
    <row r="121" s="87" customFormat="1" customHeight="1" spans="1:20">
      <c r="A121" s="101">
        <v>113</v>
      </c>
      <c r="B121" s="102" t="s">
        <v>28</v>
      </c>
      <c r="C121" s="103" t="s">
        <v>89</v>
      </c>
      <c r="D121" s="103" t="s">
        <v>434</v>
      </c>
      <c r="E121" s="103" t="s">
        <v>435</v>
      </c>
      <c r="F121" s="103" t="s">
        <v>436</v>
      </c>
      <c r="G121" s="103" t="s">
        <v>436</v>
      </c>
      <c r="H121" s="103" t="s">
        <v>437</v>
      </c>
      <c r="I121" s="106">
        <v>1.736</v>
      </c>
      <c r="J121" s="107" t="s">
        <v>34</v>
      </c>
      <c r="K121" s="106">
        <v>1.736</v>
      </c>
      <c r="L121" s="107">
        <f t="shared" si="9"/>
        <v>78.12</v>
      </c>
      <c r="M121" s="108">
        <f t="shared" si="10"/>
        <v>78.12</v>
      </c>
      <c r="N121" s="108"/>
      <c r="O121" s="109">
        <f t="shared" si="12"/>
        <v>13.888</v>
      </c>
      <c r="P121" s="109">
        <f t="shared" si="11"/>
        <v>1.736</v>
      </c>
      <c r="Q121" s="109">
        <f t="shared" si="13"/>
        <v>62.496</v>
      </c>
      <c r="R121" s="108"/>
      <c r="S121" s="108"/>
      <c r="T121" s="118"/>
    </row>
    <row r="122" s="87" customFormat="1" customHeight="1" spans="1:20">
      <c r="A122" s="101">
        <v>114</v>
      </c>
      <c r="B122" s="102" t="s">
        <v>28</v>
      </c>
      <c r="C122" s="103" t="s">
        <v>77</v>
      </c>
      <c r="D122" s="103" t="s">
        <v>78</v>
      </c>
      <c r="E122" s="103" t="s">
        <v>402</v>
      </c>
      <c r="F122" s="103" t="s">
        <v>438</v>
      </c>
      <c r="G122" s="103" t="s">
        <v>438</v>
      </c>
      <c r="H122" s="103" t="s">
        <v>439</v>
      </c>
      <c r="I122" s="106">
        <v>0.854</v>
      </c>
      <c r="J122" s="107" t="s">
        <v>34</v>
      </c>
      <c r="K122" s="106">
        <v>0.854</v>
      </c>
      <c r="L122" s="107">
        <f t="shared" si="9"/>
        <v>38.43</v>
      </c>
      <c r="M122" s="108">
        <f t="shared" si="10"/>
        <v>38.43</v>
      </c>
      <c r="N122" s="108"/>
      <c r="O122" s="109">
        <f t="shared" si="12"/>
        <v>6.832</v>
      </c>
      <c r="P122" s="109">
        <f t="shared" si="11"/>
        <v>0.854</v>
      </c>
      <c r="Q122" s="109">
        <f t="shared" si="13"/>
        <v>30.744</v>
      </c>
      <c r="R122" s="108"/>
      <c r="S122" s="108"/>
      <c r="T122" s="118"/>
    </row>
    <row r="123" s="87" customFormat="1" customHeight="1" spans="1:20">
      <c r="A123" s="101">
        <v>115</v>
      </c>
      <c r="B123" s="102" t="s">
        <v>28</v>
      </c>
      <c r="C123" s="103" t="s">
        <v>89</v>
      </c>
      <c r="D123" s="103" t="s">
        <v>440</v>
      </c>
      <c r="E123" s="103" t="s">
        <v>441</v>
      </c>
      <c r="F123" s="103" t="s">
        <v>442</v>
      </c>
      <c r="G123" s="103" t="s">
        <v>442</v>
      </c>
      <c r="H123" s="103" t="s">
        <v>443</v>
      </c>
      <c r="I123" s="106">
        <v>0.491</v>
      </c>
      <c r="J123" s="107" t="s">
        <v>34</v>
      </c>
      <c r="K123" s="106">
        <v>0.491</v>
      </c>
      <c r="L123" s="107">
        <f t="shared" si="9"/>
        <v>22.095</v>
      </c>
      <c r="M123" s="108">
        <f t="shared" si="10"/>
        <v>22.095</v>
      </c>
      <c r="N123" s="108"/>
      <c r="O123" s="109">
        <f t="shared" si="12"/>
        <v>3.928</v>
      </c>
      <c r="P123" s="109">
        <f t="shared" si="11"/>
        <v>0.491</v>
      </c>
      <c r="Q123" s="109">
        <f t="shared" si="13"/>
        <v>17.676</v>
      </c>
      <c r="R123" s="108"/>
      <c r="S123" s="108"/>
      <c r="T123" s="118"/>
    </row>
    <row r="124" s="87" customFormat="1" customHeight="1" spans="1:20">
      <c r="A124" s="101">
        <v>116</v>
      </c>
      <c r="B124" s="102" t="s">
        <v>28</v>
      </c>
      <c r="C124" s="103" t="s">
        <v>135</v>
      </c>
      <c r="D124" s="103" t="s">
        <v>444</v>
      </c>
      <c r="E124" s="103" t="s">
        <v>445</v>
      </c>
      <c r="F124" s="103" t="s">
        <v>446</v>
      </c>
      <c r="G124" s="103" t="s">
        <v>446</v>
      </c>
      <c r="H124" s="103" t="s">
        <v>447</v>
      </c>
      <c r="I124" s="106">
        <v>0.645</v>
      </c>
      <c r="J124" s="107" t="s">
        <v>34</v>
      </c>
      <c r="K124" s="106">
        <v>0.645</v>
      </c>
      <c r="L124" s="107">
        <f t="shared" si="9"/>
        <v>29.025</v>
      </c>
      <c r="M124" s="108">
        <f t="shared" si="10"/>
        <v>29.025</v>
      </c>
      <c r="N124" s="108"/>
      <c r="O124" s="109">
        <f t="shared" si="12"/>
        <v>5.16</v>
      </c>
      <c r="P124" s="109">
        <f t="shared" si="11"/>
        <v>0.645</v>
      </c>
      <c r="Q124" s="109">
        <f t="shared" si="13"/>
        <v>23.22</v>
      </c>
      <c r="R124" s="108"/>
      <c r="S124" s="108"/>
      <c r="T124" s="118"/>
    </row>
    <row r="125" s="87" customFormat="1" customHeight="1" spans="1:20">
      <c r="A125" s="101">
        <v>117</v>
      </c>
      <c r="B125" s="102" t="s">
        <v>28</v>
      </c>
      <c r="C125" s="103" t="s">
        <v>29</v>
      </c>
      <c r="D125" s="103" t="s">
        <v>64</v>
      </c>
      <c r="E125" s="103" t="s">
        <v>448</v>
      </c>
      <c r="F125" s="103" t="s">
        <v>449</v>
      </c>
      <c r="G125" s="103" t="s">
        <v>449</v>
      </c>
      <c r="H125" s="103" t="s">
        <v>450</v>
      </c>
      <c r="I125" s="106">
        <v>0.37</v>
      </c>
      <c r="J125" s="107" t="s">
        <v>34</v>
      </c>
      <c r="K125" s="106">
        <v>0.37</v>
      </c>
      <c r="L125" s="107">
        <f t="shared" si="9"/>
        <v>16.65</v>
      </c>
      <c r="M125" s="108">
        <f t="shared" si="10"/>
        <v>16.65</v>
      </c>
      <c r="N125" s="108"/>
      <c r="O125" s="109">
        <f t="shared" si="12"/>
        <v>2.96</v>
      </c>
      <c r="P125" s="109">
        <f t="shared" si="11"/>
        <v>0.37</v>
      </c>
      <c r="Q125" s="109">
        <f t="shared" si="13"/>
        <v>13.32</v>
      </c>
      <c r="R125" s="108"/>
      <c r="S125" s="108"/>
      <c r="T125" s="118"/>
    </row>
    <row r="126" s="87" customFormat="1" customHeight="1" spans="1:20">
      <c r="A126" s="101">
        <v>118</v>
      </c>
      <c r="B126" s="102" t="s">
        <v>28</v>
      </c>
      <c r="C126" s="103" t="s">
        <v>135</v>
      </c>
      <c r="D126" s="103" t="s">
        <v>339</v>
      </c>
      <c r="E126" s="103" t="s">
        <v>451</v>
      </c>
      <c r="F126" s="103" t="s">
        <v>452</v>
      </c>
      <c r="G126" s="103" t="s">
        <v>452</v>
      </c>
      <c r="H126" s="103" t="s">
        <v>453</v>
      </c>
      <c r="I126" s="106">
        <v>1.684</v>
      </c>
      <c r="J126" s="107" t="s">
        <v>34</v>
      </c>
      <c r="K126" s="106">
        <v>1.684</v>
      </c>
      <c r="L126" s="107">
        <f t="shared" si="9"/>
        <v>75.78</v>
      </c>
      <c r="M126" s="108">
        <f t="shared" si="10"/>
        <v>75.78</v>
      </c>
      <c r="N126" s="108"/>
      <c r="O126" s="109">
        <f t="shared" si="12"/>
        <v>13.472</v>
      </c>
      <c r="P126" s="109">
        <f t="shared" si="11"/>
        <v>1.684</v>
      </c>
      <c r="Q126" s="109">
        <f t="shared" si="13"/>
        <v>60.624</v>
      </c>
      <c r="R126" s="108"/>
      <c r="S126" s="108"/>
      <c r="T126" s="118"/>
    </row>
    <row r="127" s="87" customFormat="1" customHeight="1" spans="1:20">
      <c r="A127" s="101">
        <v>119</v>
      </c>
      <c r="B127" s="102" t="s">
        <v>28</v>
      </c>
      <c r="C127" s="103" t="s">
        <v>70</v>
      </c>
      <c r="D127" s="103" t="s">
        <v>454</v>
      </c>
      <c r="E127" s="103" t="s">
        <v>455</v>
      </c>
      <c r="F127" s="103" t="s">
        <v>452</v>
      </c>
      <c r="G127" s="103" t="s">
        <v>452</v>
      </c>
      <c r="H127" s="103" t="s">
        <v>453</v>
      </c>
      <c r="I127" s="106">
        <v>0.27</v>
      </c>
      <c r="J127" s="107" t="s">
        <v>34</v>
      </c>
      <c r="K127" s="106">
        <v>0.27</v>
      </c>
      <c r="L127" s="107">
        <f t="shared" si="9"/>
        <v>12.15</v>
      </c>
      <c r="M127" s="108">
        <f t="shared" si="10"/>
        <v>12.15</v>
      </c>
      <c r="N127" s="108"/>
      <c r="O127" s="109">
        <f t="shared" si="12"/>
        <v>2.16</v>
      </c>
      <c r="P127" s="109">
        <f t="shared" si="11"/>
        <v>0.27</v>
      </c>
      <c r="Q127" s="109">
        <f t="shared" si="13"/>
        <v>9.72</v>
      </c>
      <c r="R127" s="108"/>
      <c r="S127" s="108"/>
      <c r="T127" s="118"/>
    </row>
    <row r="128" s="87" customFormat="1" customHeight="1" spans="1:20">
      <c r="A128" s="101">
        <v>120</v>
      </c>
      <c r="B128" s="102" t="s">
        <v>28</v>
      </c>
      <c r="C128" s="103" t="s">
        <v>135</v>
      </c>
      <c r="D128" s="103" t="s">
        <v>456</v>
      </c>
      <c r="E128" s="103" t="s">
        <v>457</v>
      </c>
      <c r="F128" s="103" t="s">
        <v>458</v>
      </c>
      <c r="G128" s="103" t="s">
        <v>458</v>
      </c>
      <c r="H128" s="103" t="s">
        <v>459</v>
      </c>
      <c r="I128" s="106">
        <v>0.164</v>
      </c>
      <c r="J128" s="107" t="s">
        <v>34</v>
      </c>
      <c r="K128" s="106">
        <v>0.164</v>
      </c>
      <c r="L128" s="107">
        <f t="shared" si="9"/>
        <v>7.38</v>
      </c>
      <c r="M128" s="108">
        <f t="shared" si="10"/>
        <v>7.38</v>
      </c>
      <c r="N128" s="108"/>
      <c r="O128" s="109">
        <f t="shared" si="12"/>
        <v>1.312</v>
      </c>
      <c r="P128" s="109">
        <f t="shared" si="11"/>
        <v>0.164</v>
      </c>
      <c r="Q128" s="109">
        <f t="shared" si="13"/>
        <v>5.904</v>
      </c>
      <c r="R128" s="108"/>
      <c r="S128" s="108"/>
      <c r="T128" s="118"/>
    </row>
    <row r="129" s="87" customFormat="1" customHeight="1" spans="1:20">
      <c r="A129" s="101">
        <v>121</v>
      </c>
      <c r="B129" s="102" t="s">
        <v>28</v>
      </c>
      <c r="C129" s="103" t="s">
        <v>70</v>
      </c>
      <c r="D129" s="103" t="s">
        <v>460</v>
      </c>
      <c r="E129" s="103" t="s">
        <v>461</v>
      </c>
      <c r="F129" s="103" t="s">
        <v>462</v>
      </c>
      <c r="G129" s="103" t="s">
        <v>462</v>
      </c>
      <c r="H129" s="103" t="s">
        <v>463</v>
      </c>
      <c r="I129" s="106">
        <v>1.066</v>
      </c>
      <c r="J129" s="107" t="s">
        <v>34</v>
      </c>
      <c r="K129" s="106">
        <v>1.066</v>
      </c>
      <c r="L129" s="107">
        <f t="shared" si="9"/>
        <v>47.97</v>
      </c>
      <c r="M129" s="108">
        <f t="shared" si="10"/>
        <v>47.97</v>
      </c>
      <c r="N129" s="108"/>
      <c r="O129" s="109">
        <f t="shared" si="12"/>
        <v>8.528</v>
      </c>
      <c r="P129" s="109">
        <f t="shared" si="11"/>
        <v>1.066</v>
      </c>
      <c r="Q129" s="109">
        <f t="shared" si="13"/>
        <v>38.376</v>
      </c>
      <c r="R129" s="108"/>
      <c r="S129" s="108"/>
      <c r="T129" s="118"/>
    </row>
    <row r="130" s="87" customFormat="1" customHeight="1" spans="1:20">
      <c r="A130" s="101">
        <v>122</v>
      </c>
      <c r="B130" s="102" t="s">
        <v>28</v>
      </c>
      <c r="C130" s="103" t="s">
        <v>159</v>
      </c>
      <c r="D130" s="103" t="s">
        <v>464</v>
      </c>
      <c r="E130" s="103" t="s">
        <v>465</v>
      </c>
      <c r="F130" s="103" t="s">
        <v>466</v>
      </c>
      <c r="G130" s="103" t="s">
        <v>466</v>
      </c>
      <c r="H130" s="103" t="s">
        <v>467</v>
      </c>
      <c r="I130" s="106">
        <v>0.297</v>
      </c>
      <c r="J130" s="107" t="s">
        <v>34</v>
      </c>
      <c r="K130" s="106">
        <v>0.297</v>
      </c>
      <c r="L130" s="107">
        <f t="shared" si="9"/>
        <v>13.365</v>
      </c>
      <c r="M130" s="108">
        <f t="shared" si="10"/>
        <v>13.365</v>
      </c>
      <c r="N130" s="108"/>
      <c r="O130" s="109">
        <f t="shared" si="12"/>
        <v>2.376</v>
      </c>
      <c r="P130" s="109">
        <f t="shared" si="11"/>
        <v>0.297</v>
      </c>
      <c r="Q130" s="109">
        <f t="shared" si="13"/>
        <v>10.692</v>
      </c>
      <c r="R130" s="108"/>
      <c r="S130" s="108"/>
      <c r="T130" s="118"/>
    </row>
    <row r="131" s="87" customFormat="1" customHeight="1" spans="1:20">
      <c r="A131" s="101">
        <v>123</v>
      </c>
      <c r="B131" s="102" t="s">
        <v>28</v>
      </c>
      <c r="C131" s="103" t="s">
        <v>468</v>
      </c>
      <c r="D131" s="103" t="s">
        <v>469</v>
      </c>
      <c r="E131" s="103" t="s">
        <v>399</v>
      </c>
      <c r="F131" s="103" t="s">
        <v>400</v>
      </c>
      <c r="G131" s="103" t="s">
        <v>400</v>
      </c>
      <c r="H131" s="103" t="s">
        <v>401</v>
      </c>
      <c r="I131" s="106">
        <v>0.38</v>
      </c>
      <c r="J131" s="107" t="s">
        <v>34</v>
      </c>
      <c r="K131" s="106">
        <v>0.38</v>
      </c>
      <c r="L131" s="107">
        <f t="shared" si="9"/>
        <v>17.1</v>
      </c>
      <c r="M131" s="108">
        <f t="shared" si="10"/>
        <v>17.1</v>
      </c>
      <c r="N131" s="108"/>
      <c r="O131" s="109">
        <f t="shared" si="12"/>
        <v>3.04</v>
      </c>
      <c r="P131" s="109">
        <f t="shared" si="11"/>
        <v>0.38</v>
      </c>
      <c r="Q131" s="109">
        <f t="shared" si="13"/>
        <v>13.68</v>
      </c>
      <c r="R131" s="108"/>
      <c r="S131" s="108"/>
      <c r="T131" s="118"/>
    </row>
    <row r="132" s="87" customFormat="1" customHeight="1" spans="1:20">
      <c r="A132" s="101">
        <v>124</v>
      </c>
      <c r="B132" s="102" t="s">
        <v>28</v>
      </c>
      <c r="C132" s="103" t="s">
        <v>70</v>
      </c>
      <c r="D132" s="103" t="s">
        <v>470</v>
      </c>
      <c r="E132" s="103" t="s">
        <v>471</v>
      </c>
      <c r="F132" s="103" t="s">
        <v>472</v>
      </c>
      <c r="G132" s="103" t="s">
        <v>472</v>
      </c>
      <c r="H132" s="103" t="s">
        <v>473</v>
      </c>
      <c r="I132" s="106">
        <v>0.98</v>
      </c>
      <c r="J132" s="107" t="s">
        <v>34</v>
      </c>
      <c r="K132" s="106">
        <v>0.98</v>
      </c>
      <c r="L132" s="107">
        <f t="shared" si="9"/>
        <v>44.1</v>
      </c>
      <c r="M132" s="108">
        <f t="shared" si="10"/>
        <v>44.1</v>
      </c>
      <c r="N132" s="108"/>
      <c r="O132" s="109">
        <f t="shared" si="12"/>
        <v>7.84</v>
      </c>
      <c r="P132" s="109">
        <f t="shared" si="11"/>
        <v>0.98</v>
      </c>
      <c r="Q132" s="109">
        <f t="shared" si="13"/>
        <v>35.28</v>
      </c>
      <c r="R132" s="108"/>
      <c r="S132" s="108"/>
      <c r="T132" s="118"/>
    </row>
    <row r="133" s="87" customFormat="1" customHeight="1" spans="1:20">
      <c r="A133" s="101">
        <v>125</v>
      </c>
      <c r="B133" s="102" t="s">
        <v>28</v>
      </c>
      <c r="C133" s="103" t="s">
        <v>29</v>
      </c>
      <c r="D133" s="103" t="s">
        <v>196</v>
      </c>
      <c r="E133" s="103" t="s">
        <v>474</v>
      </c>
      <c r="F133" s="103" t="s">
        <v>475</v>
      </c>
      <c r="G133" s="103" t="s">
        <v>475</v>
      </c>
      <c r="H133" s="103" t="s">
        <v>476</v>
      </c>
      <c r="I133" s="106">
        <v>0.618</v>
      </c>
      <c r="J133" s="107" t="s">
        <v>34</v>
      </c>
      <c r="K133" s="106">
        <v>0.618</v>
      </c>
      <c r="L133" s="107">
        <f t="shared" si="9"/>
        <v>27.81</v>
      </c>
      <c r="M133" s="108">
        <f t="shared" si="10"/>
        <v>27.81</v>
      </c>
      <c r="N133" s="108"/>
      <c r="O133" s="109">
        <f t="shared" si="12"/>
        <v>4.944</v>
      </c>
      <c r="P133" s="109">
        <f t="shared" si="11"/>
        <v>0.618</v>
      </c>
      <c r="Q133" s="109">
        <f t="shared" si="13"/>
        <v>22.248</v>
      </c>
      <c r="R133" s="108"/>
      <c r="S133" s="108"/>
      <c r="T133" s="118"/>
    </row>
    <row r="134" s="87" customFormat="1" customHeight="1" spans="1:20">
      <c r="A134" s="101">
        <v>126</v>
      </c>
      <c r="B134" s="102" t="s">
        <v>28</v>
      </c>
      <c r="C134" s="103" t="s">
        <v>29</v>
      </c>
      <c r="D134" s="103" t="s">
        <v>477</v>
      </c>
      <c r="E134" s="103" t="s">
        <v>478</v>
      </c>
      <c r="F134" s="103" t="s">
        <v>479</v>
      </c>
      <c r="G134" s="103" t="s">
        <v>479</v>
      </c>
      <c r="H134" s="103" t="s">
        <v>480</v>
      </c>
      <c r="I134" s="106">
        <v>0.351</v>
      </c>
      <c r="J134" s="107" t="s">
        <v>34</v>
      </c>
      <c r="K134" s="106">
        <v>0.351</v>
      </c>
      <c r="L134" s="107">
        <f t="shared" si="9"/>
        <v>15.795</v>
      </c>
      <c r="M134" s="108">
        <f t="shared" si="10"/>
        <v>15.795</v>
      </c>
      <c r="N134" s="108"/>
      <c r="O134" s="109">
        <f t="shared" si="12"/>
        <v>2.808</v>
      </c>
      <c r="P134" s="109">
        <f t="shared" si="11"/>
        <v>0.351</v>
      </c>
      <c r="Q134" s="109">
        <f t="shared" si="13"/>
        <v>12.636</v>
      </c>
      <c r="R134" s="108"/>
      <c r="S134" s="108"/>
      <c r="T134" s="118"/>
    </row>
    <row r="135" s="87" customFormat="1" customHeight="1" spans="1:20">
      <c r="A135" s="101">
        <v>127</v>
      </c>
      <c r="B135" s="102" t="s">
        <v>28</v>
      </c>
      <c r="C135" s="103" t="s">
        <v>89</v>
      </c>
      <c r="D135" s="103" t="s">
        <v>481</v>
      </c>
      <c r="E135" s="103" t="s">
        <v>482</v>
      </c>
      <c r="F135" s="103" t="s">
        <v>483</v>
      </c>
      <c r="G135" s="103" t="s">
        <v>483</v>
      </c>
      <c r="H135" s="103" t="s">
        <v>484</v>
      </c>
      <c r="I135" s="106">
        <v>0.837</v>
      </c>
      <c r="J135" s="107" t="s">
        <v>34</v>
      </c>
      <c r="K135" s="106">
        <v>0.837</v>
      </c>
      <c r="L135" s="107">
        <f t="shared" si="9"/>
        <v>37.665</v>
      </c>
      <c r="M135" s="108">
        <f t="shared" si="10"/>
        <v>37.665</v>
      </c>
      <c r="N135" s="108"/>
      <c r="O135" s="109">
        <f t="shared" si="12"/>
        <v>6.696</v>
      </c>
      <c r="P135" s="109">
        <f t="shared" si="11"/>
        <v>0.837</v>
      </c>
      <c r="Q135" s="109">
        <f t="shared" si="13"/>
        <v>30.132</v>
      </c>
      <c r="R135" s="108"/>
      <c r="S135" s="108"/>
      <c r="T135" s="118"/>
    </row>
    <row r="136" s="87" customFormat="1" customHeight="1" spans="1:20">
      <c r="A136" s="101">
        <v>128</v>
      </c>
      <c r="B136" s="102" t="s">
        <v>28</v>
      </c>
      <c r="C136" s="103" t="s">
        <v>82</v>
      </c>
      <c r="D136" s="103" t="s">
        <v>485</v>
      </c>
      <c r="E136" s="103" t="s">
        <v>486</v>
      </c>
      <c r="F136" s="103" t="s">
        <v>487</v>
      </c>
      <c r="G136" s="103" t="s">
        <v>487</v>
      </c>
      <c r="H136" s="103" t="s">
        <v>488</v>
      </c>
      <c r="I136" s="106">
        <v>0.438</v>
      </c>
      <c r="J136" s="107" t="s">
        <v>34</v>
      </c>
      <c r="K136" s="106">
        <v>0.438</v>
      </c>
      <c r="L136" s="107">
        <f t="shared" si="9"/>
        <v>19.71</v>
      </c>
      <c r="M136" s="108">
        <f t="shared" si="10"/>
        <v>19.71</v>
      </c>
      <c r="N136" s="108"/>
      <c r="O136" s="109">
        <f t="shared" si="12"/>
        <v>3.504</v>
      </c>
      <c r="P136" s="109">
        <f t="shared" si="11"/>
        <v>0.438</v>
      </c>
      <c r="Q136" s="109">
        <f t="shared" si="13"/>
        <v>15.768</v>
      </c>
      <c r="R136" s="108"/>
      <c r="S136" s="108"/>
      <c r="T136" s="118"/>
    </row>
    <row r="137" s="87" customFormat="1" customHeight="1" spans="1:20">
      <c r="A137" s="101">
        <v>129</v>
      </c>
      <c r="B137" s="102" t="s">
        <v>28</v>
      </c>
      <c r="C137" s="103" t="s">
        <v>77</v>
      </c>
      <c r="D137" s="103" t="s">
        <v>489</v>
      </c>
      <c r="E137" s="103" t="s">
        <v>490</v>
      </c>
      <c r="F137" s="103" t="s">
        <v>491</v>
      </c>
      <c r="G137" s="103" t="s">
        <v>491</v>
      </c>
      <c r="H137" s="103" t="s">
        <v>492</v>
      </c>
      <c r="I137" s="106">
        <v>0.476</v>
      </c>
      <c r="J137" s="107" t="s">
        <v>34</v>
      </c>
      <c r="K137" s="106">
        <v>0.476</v>
      </c>
      <c r="L137" s="107">
        <f t="shared" ref="L137:L163" si="14">K137*45</f>
        <v>21.42</v>
      </c>
      <c r="M137" s="108">
        <f t="shared" ref="M137:M163" si="15">O137+N137+P137+Q137+R137+S137</f>
        <v>21.42</v>
      </c>
      <c r="N137" s="108"/>
      <c r="O137" s="109">
        <f t="shared" si="12"/>
        <v>3.808</v>
      </c>
      <c r="P137" s="109">
        <f t="shared" ref="P137:P163" si="16">K137*1</f>
        <v>0.476</v>
      </c>
      <c r="Q137" s="109">
        <f t="shared" si="13"/>
        <v>17.136</v>
      </c>
      <c r="R137" s="108"/>
      <c r="S137" s="108"/>
      <c r="T137" s="118"/>
    </row>
    <row r="138" s="87" customFormat="1" customHeight="1" spans="1:20">
      <c r="A138" s="101">
        <v>130</v>
      </c>
      <c r="B138" s="102" t="s">
        <v>28</v>
      </c>
      <c r="C138" s="103" t="s">
        <v>44</v>
      </c>
      <c r="D138" s="103" t="s">
        <v>493</v>
      </c>
      <c r="E138" s="103" t="s">
        <v>494</v>
      </c>
      <c r="F138" s="103" t="s">
        <v>495</v>
      </c>
      <c r="G138" s="103" t="s">
        <v>495</v>
      </c>
      <c r="H138" s="103" t="s">
        <v>496</v>
      </c>
      <c r="I138" s="106">
        <v>0.438</v>
      </c>
      <c r="J138" s="107" t="s">
        <v>34</v>
      </c>
      <c r="K138" s="106">
        <v>0.438</v>
      </c>
      <c r="L138" s="107">
        <f t="shared" si="14"/>
        <v>19.71</v>
      </c>
      <c r="M138" s="108">
        <f t="shared" si="15"/>
        <v>19.71</v>
      </c>
      <c r="N138" s="108"/>
      <c r="O138" s="109">
        <f t="shared" si="12"/>
        <v>3.504</v>
      </c>
      <c r="P138" s="109">
        <f t="shared" si="16"/>
        <v>0.438</v>
      </c>
      <c r="Q138" s="109">
        <f t="shared" si="13"/>
        <v>15.768</v>
      </c>
      <c r="R138" s="108"/>
      <c r="S138" s="108"/>
      <c r="T138" s="118"/>
    </row>
    <row r="139" s="87" customFormat="1" customHeight="1" spans="1:20">
      <c r="A139" s="101">
        <v>131</v>
      </c>
      <c r="B139" s="102" t="s">
        <v>28</v>
      </c>
      <c r="C139" s="103" t="s">
        <v>82</v>
      </c>
      <c r="D139" s="103" t="s">
        <v>131</v>
      </c>
      <c r="E139" s="103" t="s">
        <v>497</v>
      </c>
      <c r="F139" s="103" t="s">
        <v>498</v>
      </c>
      <c r="G139" s="103" t="s">
        <v>498</v>
      </c>
      <c r="H139" s="103" t="s">
        <v>499</v>
      </c>
      <c r="I139" s="106">
        <v>0.231</v>
      </c>
      <c r="J139" s="107" t="s">
        <v>34</v>
      </c>
      <c r="K139" s="106">
        <v>0.231</v>
      </c>
      <c r="L139" s="107">
        <f t="shared" si="14"/>
        <v>10.395</v>
      </c>
      <c r="M139" s="108">
        <f t="shared" si="15"/>
        <v>10.395</v>
      </c>
      <c r="N139" s="108"/>
      <c r="O139" s="109">
        <f t="shared" si="12"/>
        <v>1.848</v>
      </c>
      <c r="P139" s="109">
        <f t="shared" si="16"/>
        <v>0.231</v>
      </c>
      <c r="Q139" s="109">
        <f t="shared" si="13"/>
        <v>8.316</v>
      </c>
      <c r="R139" s="108"/>
      <c r="S139" s="108"/>
      <c r="T139" s="118"/>
    </row>
    <row r="140" s="87" customFormat="1" customHeight="1" spans="1:20">
      <c r="A140" s="101">
        <v>132</v>
      </c>
      <c r="B140" s="102" t="s">
        <v>28</v>
      </c>
      <c r="C140" s="103" t="s">
        <v>135</v>
      </c>
      <c r="D140" s="103" t="s">
        <v>136</v>
      </c>
      <c r="E140" s="103" t="s">
        <v>181</v>
      </c>
      <c r="F140" s="103" t="s">
        <v>500</v>
      </c>
      <c r="G140" s="103" t="s">
        <v>500</v>
      </c>
      <c r="H140" s="103" t="s">
        <v>501</v>
      </c>
      <c r="I140" s="106">
        <v>0.498</v>
      </c>
      <c r="J140" s="107" t="s">
        <v>34</v>
      </c>
      <c r="K140" s="106">
        <v>0.498</v>
      </c>
      <c r="L140" s="107">
        <f t="shared" si="14"/>
        <v>22.41</v>
      </c>
      <c r="M140" s="108">
        <f t="shared" si="15"/>
        <v>22.41</v>
      </c>
      <c r="N140" s="108"/>
      <c r="O140" s="109">
        <f t="shared" si="12"/>
        <v>3.984</v>
      </c>
      <c r="P140" s="109">
        <f t="shared" si="16"/>
        <v>0.498</v>
      </c>
      <c r="Q140" s="109">
        <f t="shared" si="13"/>
        <v>17.928</v>
      </c>
      <c r="R140" s="108"/>
      <c r="S140" s="108"/>
      <c r="T140" s="118"/>
    </row>
    <row r="141" s="87" customFormat="1" customHeight="1" spans="1:20">
      <c r="A141" s="101">
        <v>133</v>
      </c>
      <c r="B141" s="102" t="s">
        <v>28</v>
      </c>
      <c r="C141" s="103" t="s">
        <v>89</v>
      </c>
      <c r="D141" s="103" t="s">
        <v>502</v>
      </c>
      <c r="E141" s="103" t="s">
        <v>503</v>
      </c>
      <c r="F141" s="103" t="s">
        <v>504</v>
      </c>
      <c r="G141" s="103" t="s">
        <v>504</v>
      </c>
      <c r="H141" s="103" t="s">
        <v>505</v>
      </c>
      <c r="I141" s="106">
        <v>0.492</v>
      </c>
      <c r="J141" s="107" t="s">
        <v>34</v>
      </c>
      <c r="K141" s="106">
        <v>0.492</v>
      </c>
      <c r="L141" s="107">
        <f t="shared" si="14"/>
        <v>22.14</v>
      </c>
      <c r="M141" s="108">
        <f t="shared" si="15"/>
        <v>22.14</v>
      </c>
      <c r="N141" s="108"/>
      <c r="O141" s="109">
        <f t="shared" si="12"/>
        <v>3.936</v>
      </c>
      <c r="P141" s="109">
        <f t="shared" si="16"/>
        <v>0.492</v>
      </c>
      <c r="Q141" s="109">
        <f t="shared" si="13"/>
        <v>17.712</v>
      </c>
      <c r="R141" s="108"/>
      <c r="S141" s="108"/>
      <c r="T141" s="118"/>
    </row>
    <row r="142" s="87" customFormat="1" customHeight="1" spans="1:20">
      <c r="A142" s="101">
        <v>134</v>
      </c>
      <c r="B142" s="102" t="s">
        <v>28</v>
      </c>
      <c r="C142" s="103" t="s">
        <v>70</v>
      </c>
      <c r="D142" s="103" t="s">
        <v>506</v>
      </c>
      <c r="E142" s="103" t="s">
        <v>507</v>
      </c>
      <c r="F142" s="103" t="s">
        <v>508</v>
      </c>
      <c r="G142" s="103" t="s">
        <v>508</v>
      </c>
      <c r="H142" s="103" t="s">
        <v>509</v>
      </c>
      <c r="I142" s="106">
        <v>1.293</v>
      </c>
      <c r="J142" s="107" t="s">
        <v>34</v>
      </c>
      <c r="K142" s="106">
        <v>1.293</v>
      </c>
      <c r="L142" s="107">
        <f t="shared" si="14"/>
        <v>58.185</v>
      </c>
      <c r="M142" s="108">
        <f t="shared" si="15"/>
        <v>58.185</v>
      </c>
      <c r="N142" s="108"/>
      <c r="O142" s="109">
        <f t="shared" ref="O142:O163" si="17">K142*8</f>
        <v>10.344</v>
      </c>
      <c r="P142" s="109">
        <f t="shared" si="16"/>
        <v>1.293</v>
      </c>
      <c r="Q142" s="109">
        <f t="shared" ref="Q142:Q163" si="18">K142*36</f>
        <v>46.548</v>
      </c>
      <c r="R142" s="108"/>
      <c r="S142" s="108"/>
      <c r="T142" s="118"/>
    </row>
    <row r="143" s="87" customFormat="1" customHeight="1" spans="1:20">
      <c r="A143" s="101">
        <v>135</v>
      </c>
      <c r="B143" s="102" t="s">
        <v>28</v>
      </c>
      <c r="C143" s="103" t="s">
        <v>70</v>
      </c>
      <c r="D143" s="103" t="s">
        <v>228</v>
      </c>
      <c r="E143" s="103" t="s">
        <v>507</v>
      </c>
      <c r="F143" s="103" t="s">
        <v>508</v>
      </c>
      <c r="G143" s="103" t="s">
        <v>508</v>
      </c>
      <c r="H143" s="103" t="s">
        <v>509</v>
      </c>
      <c r="I143" s="106">
        <v>1.795</v>
      </c>
      <c r="J143" s="107" t="s">
        <v>34</v>
      </c>
      <c r="K143" s="106">
        <v>1.795</v>
      </c>
      <c r="L143" s="107">
        <f t="shared" si="14"/>
        <v>80.775</v>
      </c>
      <c r="M143" s="108">
        <f t="shared" si="15"/>
        <v>80.775</v>
      </c>
      <c r="N143" s="108"/>
      <c r="O143" s="109">
        <f t="shared" si="17"/>
        <v>14.36</v>
      </c>
      <c r="P143" s="109">
        <f t="shared" si="16"/>
        <v>1.795</v>
      </c>
      <c r="Q143" s="109">
        <f t="shared" si="18"/>
        <v>64.62</v>
      </c>
      <c r="R143" s="108"/>
      <c r="S143" s="108"/>
      <c r="T143" s="118"/>
    </row>
    <row r="144" s="87" customFormat="1" customHeight="1" spans="1:20">
      <c r="A144" s="101">
        <v>136</v>
      </c>
      <c r="B144" s="102" t="s">
        <v>28</v>
      </c>
      <c r="C144" s="103" t="s">
        <v>89</v>
      </c>
      <c r="D144" s="103" t="s">
        <v>510</v>
      </c>
      <c r="E144" s="103" t="s">
        <v>511</v>
      </c>
      <c r="F144" s="103" t="s">
        <v>512</v>
      </c>
      <c r="G144" s="103" t="s">
        <v>512</v>
      </c>
      <c r="H144" s="103" t="s">
        <v>513</v>
      </c>
      <c r="I144" s="106">
        <v>2.675</v>
      </c>
      <c r="J144" s="107" t="s">
        <v>34</v>
      </c>
      <c r="K144" s="106">
        <v>2.675</v>
      </c>
      <c r="L144" s="107">
        <f t="shared" si="14"/>
        <v>120.375</v>
      </c>
      <c r="M144" s="108">
        <f t="shared" si="15"/>
        <v>120.375</v>
      </c>
      <c r="N144" s="108"/>
      <c r="O144" s="109">
        <f t="shared" si="17"/>
        <v>21.4</v>
      </c>
      <c r="P144" s="109">
        <f t="shared" si="16"/>
        <v>2.675</v>
      </c>
      <c r="Q144" s="109">
        <f t="shared" si="18"/>
        <v>96.3</v>
      </c>
      <c r="R144" s="108"/>
      <c r="S144" s="108"/>
      <c r="T144" s="118"/>
    </row>
    <row r="145" s="87" customFormat="1" customHeight="1" spans="1:20">
      <c r="A145" s="101">
        <v>137</v>
      </c>
      <c r="B145" s="102" t="s">
        <v>28</v>
      </c>
      <c r="C145" s="103" t="s">
        <v>29</v>
      </c>
      <c r="D145" s="103" t="s">
        <v>188</v>
      </c>
      <c r="E145" s="103" t="s">
        <v>514</v>
      </c>
      <c r="F145" s="103" t="s">
        <v>153</v>
      </c>
      <c r="G145" s="103" t="s">
        <v>153</v>
      </c>
      <c r="H145" s="103" t="s">
        <v>154</v>
      </c>
      <c r="I145" s="106">
        <v>6.397</v>
      </c>
      <c r="J145" s="107" t="s">
        <v>34</v>
      </c>
      <c r="K145" s="106">
        <v>6.397</v>
      </c>
      <c r="L145" s="107">
        <f t="shared" si="14"/>
        <v>287.865</v>
      </c>
      <c r="M145" s="108">
        <f t="shared" si="15"/>
        <v>287.865</v>
      </c>
      <c r="N145" s="108"/>
      <c r="O145" s="109">
        <f t="shared" si="17"/>
        <v>51.176</v>
      </c>
      <c r="P145" s="109">
        <f t="shared" si="16"/>
        <v>6.397</v>
      </c>
      <c r="Q145" s="109">
        <f t="shared" si="18"/>
        <v>230.292</v>
      </c>
      <c r="R145" s="108"/>
      <c r="S145" s="108"/>
      <c r="T145" s="118"/>
    </row>
    <row r="146" s="87" customFormat="1" customHeight="1" spans="1:20">
      <c r="A146" s="101">
        <v>138</v>
      </c>
      <c r="B146" s="102" t="s">
        <v>28</v>
      </c>
      <c r="C146" s="103" t="s">
        <v>159</v>
      </c>
      <c r="D146" s="103" t="s">
        <v>515</v>
      </c>
      <c r="E146" s="103" t="s">
        <v>516</v>
      </c>
      <c r="F146" s="103" t="s">
        <v>508</v>
      </c>
      <c r="G146" s="103" t="s">
        <v>508</v>
      </c>
      <c r="H146" s="103" t="s">
        <v>509</v>
      </c>
      <c r="I146" s="106">
        <v>3.149</v>
      </c>
      <c r="J146" s="107" t="s">
        <v>34</v>
      </c>
      <c r="K146" s="106">
        <v>3.149</v>
      </c>
      <c r="L146" s="107">
        <f t="shared" si="14"/>
        <v>141.705</v>
      </c>
      <c r="M146" s="108">
        <f t="shared" si="15"/>
        <v>141.705</v>
      </c>
      <c r="N146" s="108"/>
      <c r="O146" s="109">
        <f t="shared" si="17"/>
        <v>25.192</v>
      </c>
      <c r="P146" s="109">
        <f t="shared" si="16"/>
        <v>3.149</v>
      </c>
      <c r="Q146" s="109">
        <f t="shared" si="18"/>
        <v>113.364</v>
      </c>
      <c r="R146" s="108"/>
      <c r="S146" s="108"/>
      <c r="T146" s="118"/>
    </row>
    <row r="147" s="87" customFormat="1" customHeight="1" spans="1:20">
      <c r="A147" s="101">
        <v>139</v>
      </c>
      <c r="B147" s="102" t="s">
        <v>28</v>
      </c>
      <c r="C147" s="103" t="s">
        <v>82</v>
      </c>
      <c r="D147" s="103" t="s">
        <v>517</v>
      </c>
      <c r="E147" s="103" t="s">
        <v>518</v>
      </c>
      <c r="F147" s="103" t="s">
        <v>519</v>
      </c>
      <c r="G147" s="103" t="s">
        <v>519</v>
      </c>
      <c r="H147" s="103" t="s">
        <v>520</v>
      </c>
      <c r="I147" s="106">
        <v>1.836</v>
      </c>
      <c r="J147" s="107" t="s">
        <v>34</v>
      </c>
      <c r="K147" s="106">
        <v>1.836</v>
      </c>
      <c r="L147" s="107">
        <f t="shared" si="14"/>
        <v>82.62</v>
      </c>
      <c r="M147" s="108">
        <f t="shared" si="15"/>
        <v>82.62</v>
      </c>
      <c r="N147" s="108"/>
      <c r="O147" s="109">
        <f t="shared" si="17"/>
        <v>14.688</v>
      </c>
      <c r="P147" s="109">
        <f t="shared" si="16"/>
        <v>1.836</v>
      </c>
      <c r="Q147" s="109">
        <f t="shared" si="18"/>
        <v>66.096</v>
      </c>
      <c r="R147" s="108"/>
      <c r="S147" s="108"/>
      <c r="T147" s="118"/>
    </row>
    <row r="148" s="87" customFormat="1" customHeight="1" spans="1:20">
      <c r="A148" s="101">
        <v>140</v>
      </c>
      <c r="B148" s="102" t="s">
        <v>28</v>
      </c>
      <c r="C148" s="103" t="s">
        <v>59</v>
      </c>
      <c r="D148" s="103" t="s">
        <v>212</v>
      </c>
      <c r="E148" s="103" t="s">
        <v>521</v>
      </c>
      <c r="F148" s="103" t="s">
        <v>522</v>
      </c>
      <c r="G148" s="103" t="s">
        <v>522</v>
      </c>
      <c r="H148" s="103" t="s">
        <v>523</v>
      </c>
      <c r="I148" s="106">
        <v>2.363</v>
      </c>
      <c r="J148" s="107" t="s">
        <v>34</v>
      </c>
      <c r="K148" s="106">
        <v>2.363</v>
      </c>
      <c r="L148" s="107">
        <f t="shared" si="14"/>
        <v>106.335</v>
      </c>
      <c r="M148" s="108">
        <f t="shared" si="15"/>
        <v>106.335</v>
      </c>
      <c r="N148" s="108"/>
      <c r="O148" s="109">
        <f t="shared" si="17"/>
        <v>18.904</v>
      </c>
      <c r="P148" s="109">
        <f t="shared" si="16"/>
        <v>2.363</v>
      </c>
      <c r="Q148" s="109">
        <f t="shared" si="18"/>
        <v>85.068</v>
      </c>
      <c r="R148" s="108"/>
      <c r="S148" s="108"/>
      <c r="T148" s="118"/>
    </row>
    <row r="149" s="87" customFormat="1" customHeight="1" spans="1:20">
      <c r="A149" s="101">
        <v>141</v>
      </c>
      <c r="B149" s="102" t="s">
        <v>28</v>
      </c>
      <c r="C149" s="103" t="s">
        <v>44</v>
      </c>
      <c r="D149" s="103" t="s">
        <v>524</v>
      </c>
      <c r="E149" s="103" t="s">
        <v>525</v>
      </c>
      <c r="F149" s="103" t="s">
        <v>526</v>
      </c>
      <c r="G149" s="103" t="s">
        <v>526</v>
      </c>
      <c r="H149" s="103" t="s">
        <v>527</v>
      </c>
      <c r="I149" s="106">
        <v>1.029</v>
      </c>
      <c r="J149" s="107" t="s">
        <v>34</v>
      </c>
      <c r="K149" s="106">
        <v>1.029</v>
      </c>
      <c r="L149" s="107">
        <f t="shared" si="14"/>
        <v>46.305</v>
      </c>
      <c r="M149" s="108">
        <f t="shared" si="15"/>
        <v>46.305</v>
      </c>
      <c r="N149" s="108"/>
      <c r="O149" s="109">
        <f t="shared" si="17"/>
        <v>8.232</v>
      </c>
      <c r="P149" s="109">
        <f t="shared" si="16"/>
        <v>1.029</v>
      </c>
      <c r="Q149" s="109">
        <f t="shared" si="18"/>
        <v>37.044</v>
      </c>
      <c r="R149" s="108"/>
      <c r="S149" s="108"/>
      <c r="T149" s="118"/>
    </row>
    <row r="150" s="87" customFormat="1" customHeight="1" spans="1:20">
      <c r="A150" s="101">
        <v>142</v>
      </c>
      <c r="B150" s="102" t="s">
        <v>28</v>
      </c>
      <c r="C150" s="103" t="s">
        <v>97</v>
      </c>
      <c r="D150" s="103" t="s">
        <v>528</v>
      </c>
      <c r="E150" s="103" t="s">
        <v>528</v>
      </c>
      <c r="F150" s="103" t="s">
        <v>529</v>
      </c>
      <c r="G150" s="103" t="s">
        <v>529</v>
      </c>
      <c r="H150" s="103" t="s">
        <v>530</v>
      </c>
      <c r="I150" s="106">
        <v>1.946</v>
      </c>
      <c r="J150" s="107" t="s">
        <v>34</v>
      </c>
      <c r="K150" s="106">
        <v>1.946</v>
      </c>
      <c r="L150" s="107">
        <f t="shared" si="14"/>
        <v>87.57</v>
      </c>
      <c r="M150" s="108">
        <f t="shared" si="15"/>
        <v>87.57</v>
      </c>
      <c r="N150" s="108"/>
      <c r="O150" s="109">
        <f t="shared" si="17"/>
        <v>15.568</v>
      </c>
      <c r="P150" s="109">
        <f t="shared" si="16"/>
        <v>1.946</v>
      </c>
      <c r="Q150" s="109">
        <f t="shared" si="18"/>
        <v>70.056</v>
      </c>
      <c r="R150" s="108"/>
      <c r="S150" s="108"/>
      <c r="T150" s="118"/>
    </row>
    <row r="151" s="87" customFormat="1" customHeight="1" spans="1:20">
      <c r="A151" s="101">
        <v>143</v>
      </c>
      <c r="B151" s="102" t="s">
        <v>28</v>
      </c>
      <c r="C151" s="103" t="s">
        <v>97</v>
      </c>
      <c r="D151" s="103" t="s">
        <v>98</v>
      </c>
      <c r="E151" s="103" t="s">
        <v>528</v>
      </c>
      <c r="F151" s="103" t="s">
        <v>529</v>
      </c>
      <c r="G151" s="103" t="s">
        <v>529</v>
      </c>
      <c r="H151" s="103" t="s">
        <v>530</v>
      </c>
      <c r="I151" s="106">
        <v>1.862</v>
      </c>
      <c r="J151" s="107" t="s">
        <v>34</v>
      </c>
      <c r="K151" s="106">
        <v>1.862</v>
      </c>
      <c r="L151" s="107">
        <f t="shared" si="14"/>
        <v>83.79</v>
      </c>
      <c r="M151" s="108">
        <f t="shared" si="15"/>
        <v>83.79</v>
      </c>
      <c r="N151" s="108"/>
      <c r="O151" s="109">
        <f t="shared" si="17"/>
        <v>14.896</v>
      </c>
      <c r="P151" s="109">
        <f t="shared" si="16"/>
        <v>1.862</v>
      </c>
      <c r="Q151" s="109">
        <f t="shared" si="18"/>
        <v>67.032</v>
      </c>
      <c r="R151" s="108"/>
      <c r="S151" s="108"/>
      <c r="T151" s="118"/>
    </row>
    <row r="152" s="87" customFormat="1" customHeight="1" spans="1:20">
      <c r="A152" s="101">
        <v>144</v>
      </c>
      <c r="B152" s="102" t="s">
        <v>28</v>
      </c>
      <c r="C152" s="103" t="s">
        <v>70</v>
      </c>
      <c r="D152" s="103" t="s">
        <v>155</v>
      </c>
      <c r="E152" s="103" t="s">
        <v>531</v>
      </c>
      <c r="F152" s="103" t="s">
        <v>532</v>
      </c>
      <c r="G152" s="103" t="s">
        <v>532</v>
      </c>
      <c r="H152" s="103" t="s">
        <v>533</v>
      </c>
      <c r="I152" s="106">
        <v>1.653</v>
      </c>
      <c r="J152" s="107" t="s">
        <v>34</v>
      </c>
      <c r="K152" s="106">
        <v>1.653</v>
      </c>
      <c r="L152" s="107">
        <f t="shared" si="14"/>
        <v>74.385</v>
      </c>
      <c r="M152" s="108">
        <f t="shared" si="15"/>
        <v>74.385</v>
      </c>
      <c r="N152" s="108"/>
      <c r="O152" s="109">
        <f t="shared" si="17"/>
        <v>13.224</v>
      </c>
      <c r="P152" s="109">
        <f t="shared" si="16"/>
        <v>1.653</v>
      </c>
      <c r="Q152" s="109">
        <f t="shared" si="18"/>
        <v>59.508</v>
      </c>
      <c r="R152" s="108"/>
      <c r="S152" s="108"/>
      <c r="T152" s="118"/>
    </row>
    <row r="153" s="87" customFormat="1" customHeight="1" spans="1:20">
      <c r="A153" s="101">
        <v>145</v>
      </c>
      <c r="B153" s="102" t="s">
        <v>28</v>
      </c>
      <c r="C153" s="103" t="s">
        <v>89</v>
      </c>
      <c r="D153" s="103" t="s">
        <v>510</v>
      </c>
      <c r="E153" s="103" t="s">
        <v>534</v>
      </c>
      <c r="F153" s="103" t="s">
        <v>535</v>
      </c>
      <c r="G153" s="103" t="s">
        <v>535</v>
      </c>
      <c r="H153" s="103" t="s">
        <v>536</v>
      </c>
      <c r="I153" s="106">
        <v>0.397</v>
      </c>
      <c r="J153" s="107" t="s">
        <v>34</v>
      </c>
      <c r="K153" s="106">
        <v>0.397</v>
      </c>
      <c r="L153" s="107">
        <f t="shared" si="14"/>
        <v>17.865</v>
      </c>
      <c r="M153" s="108">
        <f t="shared" si="15"/>
        <v>17.865</v>
      </c>
      <c r="N153" s="108"/>
      <c r="O153" s="109">
        <f t="shared" si="17"/>
        <v>3.176</v>
      </c>
      <c r="P153" s="109">
        <f t="shared" si="16"/>
        <v>0.397</v>
      </c>
      <c r="Q153" s="109">
        <f t="shared" si="18"/>
        <v>14.292</v>
      </c>
      <c r="R153" s="108"/>
      <c r="S153" s="108"/>
      <c r="T153" s="118"/>
    </row>
    <row r="154" s="87" customFormat="1" customHeight="1" spans="1:20">
      <c r="A154" s="101">
        <v>146</v>
      </c>
      <c r="B154" s="102" t="s">
        <v>28</v>
      </c>
      <c r="C154" s="103" t="s">
        <v>89</v>
      </c>
      <c r="D154" s="103" t="s">
        <v>90</v>
      </c>
      <c r="E154" s="103" t="s">
        <v>537</v>
      </c>
      <c r="F154" s="103" t="s">
        <v>92</v>
      </c>
      <c r="G154" s="103" t="s">
        <v>92</v>
      </c>
      <c r="H154" s="103" t="s">
        <v>538</v>
      </c>
      <c r="I154" s="106">
        <v>1.232</v>
      </c>
      <c r="J154" s="107" t="s">
        <v>34</v>
      </c>
      <c r="K154" s="106">
        <v>1.232</v>
      </c>
      <c r="L154" s="107">
        <f t="shared" si="14"/>
        <v>55.44</v>
      </c>
      <c r="M154" s="108">
        <f t="shared" si="15"/>
        <v>55.44</v>
      </c>
      <c r="N154" s="108"/>
      <c r="O154" s="109">
        <f t="shared" si="17"/>
        <v>9.856</v>
      </c>
      <c r="P154" s="109">
        <f t="shared" si="16"/>
        <v>1.232</v>
      </c>
      <c r="Q154" s="109">
        <f t="shared" si="18"/>
        <v>44.352</v>
      </c>
      <c r="R154" s="108"/>
      <c r="S154" s="108"/>
      <c r="T154" s="118"/>
    </row>
    <row r="155" s="87" customFormat="1" customHeight="1" spans="1:20">
      <c r="A155" s="101">
        <v>147</v>
      </c>
      <c r="B155" s="102" t="s">
        <v>28</v>
      </c>
      <c r="C155" s="103" t="s">
        <v>89</v>
      </c>
      <c r="D155" s="103" t="s">
        <v>256</v>
      </c>
      <c r="E155" s="103" t="s">
        <v>539</v>
      </c>
      <c r="F155" s="103" t="s">
        <v>540</v>
      </c>
      <c r="G155" s="103" t="s">
        <v>540</v>
      </c>
      <c r="H155" s="103" t="s">
        <v>541</v>
      </c>
      <c r="I155" s="106">
        <v>0.953</v>
      </c>
      <c r="J155" s="107" t="s">
        <v>34</v>
      </c>
      <c r="K155" s="106">
        <v>0.953</v>
      </c>
      <c r="L155" s="107">
        <f t="shared" si="14"/>
        <v>42.885</v>
      </c>
      <c r="M155" s="108">
        <f t="shared" si="15"/>
        <v>42.885</v>
      </c>
      <c r="N155" s="108"/>
      <c r="O155" s="109">
        <f t="shared" si="17"/>
        <v>7.624</v>
      </c>
      <c r="P155" s="109">
        <f t="shared" si="16"/>
        <v>0.953</v>
      </c>
      <c r="Q155" s="109">
        <f t="shared" si="18"/>
        <v>34.308</v>
      </c>
      <c r="R155" s="108"/>
      <c r="S155" s="108"/>
      <c r="T155" s="118"/>
    </row>
    <row r="156" s="87" customFormat="1" customHeight="1" spans="1:20">
      <c r="A156" s="101">
        <v>148</v>
      </c>
      <c r="B156" s="102" t="s">
        <v>28</v>
      </c>
      <c r="C156" s="103" t="s">
        <v>89</v>
      </c>
      <c r="D156" s="103" t="s">
        <v>510</v>
      </c>
      <c r="E156" s="103" t="s">
        <v>542</v>
      </c>
      <c r="F156" s="103" t="s">
        <v>543</v>
      </c>
      <c r="G156" s="103" t="s">
        <v>543</v>
      </c>
      <c r="H156" s="103" t="s">
        <v>544</v>
      </c>
      <c r="I156" s="106">
        <v>0.755</v>
      </c>
      <c r="J156" s="107" t="s">
        <v>34</v>
      </c>
      <c r="K156" s="106">
        <v>0.755</v>
      </c>
      <c r="L156" s="107">
        <f t="shared" si="14"/>
        <v>33.975</v>
      </c>
      <c r="M156" s="108">
        <f t="shared" si="15"/>
        <v>33.975</v>
      </c>
      <c r="N156" s="108"/>
      <c r="O156" s="109">
        <f t="shared" si="17"/>
        <v>6.04</v>
      </c>
      <c r="P156" s="109">
        <f t="shared" si="16"/>
        <v>0.755</v>
      </c>
      <c r="Q156" s="109">
        <f t="shared" si="18"/>
        <v>27.18</v>
      </c>
      <c r="R156" s="108"/>
      <c r="S156" s="108"/>
      <c r="T156" s="118"/>
    </row>
    <row r="157" s="87" customFormat="1" customHeight="1" spans="1:20">
      <c r="A157" s="101">
        <v>149</v>
      </c>
      <c r="B157" s="102" t="s">
        <v>28</v>
      </c>
      <c r="C157" s="103" t="s">
        <v>89</v>
      </c>
      <c r="D157" s="103" t="s">
        <v>545</v>
      </c>
      <c r="E157" s="103" t="s">
        <v>546</v>
      </c>
      <c r="F157" s="103" t="s">
        <v>436</v>
      </c>
      <c r="G157" s="103" t="s">
        <v>436</v>
      </c>
      <c r="H157" s="103" t="s">
        <v>437</v>
      </c>
      <c r="I157" s="106">
        <v>0.398</v>
      </c>
      <c r="J157" s="107" t="s">
        <v>34</v>
      </c>
      <c r="K157" s="106">
        <v>0.398</v>
      </c>
      <c r="L157" s="107">
        <f t="shared" si="14"/>
        <v>17.91</v>
      </c>
      <c r="M157" s="108">
        <f t="shared" si="15"/>
        <v>17.91</v>
      </c>
      <c r="N157" s="108"/>
      <c r="O157" s="109">
        <f t="shared" si="17"/>
        <v>3.184</v>
      </c>
      <c r="P157" s="109">
        <f t="shared" si="16"/>
        <v>0.398</v>
      </c>
      <c r="Q157" s="109">
        <f t="shared" si="18"/>
        <v>14.328</v>
      </c>
      <c r="R157" s="108"/>
      <c r="S157" s="108"/>
      <c r="T157" s="118"/>
    </row>
    <row r="158" s="87" customFormat="1" customHeight="1" spans="1:20">
      <c r="A158" s="101">
        <v>150</v>
      </c>
      <c r="B158" s="102" t="s">
        <v>28</v>
      </c>
      <c r="C158" s="103" t="s">
        <v>82</v>
      </c>
      <c r="D158" s="103" t="s">
        <v>87</v>
      </c>
      <c r="E158" s="103" t="s">
        <v>88</v>
      </c>
      <c r="F158" s="103" t="s">
        <v>547</v>
      </c>
      <c r="G158" s="103" t="s">
        <v>547</v>
      </c>
      <c r="H158" s="103" t="s">
        <v>548</v>
      </c>
      <c r="I158" s="106">
        <v>1.728</v>
      </c>
      <c r="J158" s="107" t="s">
        <v>34</v>
      </c>
      <c r="K158" s="106">
        <v>1.728</v>
      </c>
      <c r="L158" s="107">
        <f t="shared" si="14"/>
        <v>77.76</v>
      </c>
      <c r="M158" s="108">
        <f t="shared" si="15"/>
        <v>77.76</v>
      </c>
      <c r="N158" s="108"/>
      <c r="O158" s="109">
        <f t="shared" si="17"/>
        <v>13.824</v>
      </c>
      <c r="P158" s="109">
        <f t="shared" si="16"/>
        <v>1.728</v>
      </c>
      <c r="Q158" s="109">
        <f t="shared" si="18"/>
        <v>62.208</v>
      </c>
      <c r="R158" s="108"/>
      <c r="S158" s="108"/>
      <c r="T158" s="118"/>
    </row>
    <row r="159" s="87" customFormat="1" customHeight="1" spans="1:20">
      <c r="A159" s="101">
        <v>151</v>
      </c>
      <c r="B159" s="102" t="s">
        <v>28</v>
      </c>
      <c r="C159" s="103" t="s">
        <v>44</v>
      </c>
      <c r="D159" s="103" t="s">
        <v>549</v>
      </c>
      <c r="E159" s="103" t="s">
        <v>550</v>
      </c>
      <c r="F159" s="103" t="s">
        <v>551</v>
      </c>
      <c r="G159" s="103" t="s">
        <v>551</v>
      </c>
      <c r="H159" s="103" t="s">
        <v>552</v>
      </c>
      <c r="I159" s="106">
        <v>1.686</v>
      </c>
      <c r="J159" s="107" t="s">
        <v>34</v>
      </c>
      <c r="K159" s="106">
        <v>1.686</v>
      </c>
      <c r="L159" s="107">
        <f t="shared" si="14"/>
        <v>75.87</v>
      </c>
      <c r="M159" s="108">
        <f t="shared" si="15"/>
        <v>75.87</v>
      </c>
      <c r="N159" s="108"/>
      <c r="O159" s="109">
        <f t="shared" si="17"/>
        <v>13.488</v>
      </c>
      <c r="P159" s="109">
        <f t="shared" si="16"/>
        <v>1.686</v>
      </c>
      <c r="Q159" s="109">
        <f t="shared" si="18"/>
        <v>60.696</v>
      </c>
      <c r="R159" s="108"/>
      <c r="S159" s="108"/>
      <c r="T159" s="118"/>
    </row>
    <row r="160" s="87" customFormat="1" customHeight="1" spans="1:20">
      <c r="A160" s="101">
        <v>152</v>
      </c>
      <c r="B160" s="119" t="s">
        <v>28</v>
      </c>
      <c r="C160" s="120" t="s">
        <v>77</v>
      </c>
      <c r="D160" s="120" t="s">
        <v>553</v>
      </c>
      <c r="E160" s="120" t="s">
        <v>554</v>
      </c>
      <c r="F160" s="120" t="s">
        <v>555</v>
      </c>
      <c r="G160" s="120" t="s">
        <v>555</v>
      </c>
      <c r="H160" s="120" t="s">
        <v>556</v>
      </c>
      <c r="I160" s="124">
        <v>0.119</v>
      </c>
      <c r="J160" s="107" t="s">
        <v>34</v>
      </c>
      <c r="K160" s="124">
        <v>0.119</v>
      </c>
      <c r="L160" s="107">
        <f t="shared" si="14"/>
        <v>5.355</v>
      </c>
      <c r="M160" s="108">
        <f t="shared" si="15"/>
        <v>5.355</v>
      </c>
      <c r="N160" s="108"/>
      <c r="O160" s="109">
        <f t="shared" si="17"/>
        <v>0.952</v>
      </c>
      <c r="P160" s="109">
        <f t="shared" si="16"/>
        <v>0.119</v>
      </c>
      <c r="Q160" s="109">
        <f t="shared" si="18"/>
        <v>4.284</v>
      </c>
      <c r="R160" s="108"/>
      <c r="S160" s="108"/>
      <c r="T160" s="118"/>
    </row>
    <row r="161" s="87" customFormat="1" customHeight="1" spans="1:20">
      <c r="A161" s="101">
        <v>153</v>
      </c>
      <c r="B161" s="102" t="s">
        <v>28</v>
      </c>
      <c r="C161" s="103" t="s">
        <v>59</v>
      </c>
      <c r="D161" s="103" t="s">
        <v>212</v>
      </c>
      <c r="E161" s="103" t="s">
        <v>557</v>
      </c>
      <c r="F161" s="103" t="s">
        <v>558</v>
      </c>
      <c r="G161" s="103" t="s">
        <v>558</v>
      </c>
      <c r="H161" s="103" t="s">
        <v>559</v>
      </c>
      <c r="I161" s="106">
        <v>0.501</v>
      </c>
      <c r="J161" s="107" t="s">
        <v>34</v>
      </c>
      <c r="K161" s="106">
        <v>0.501</v>
      </c>
      <c r="L161" s="107">
        <f t="shared" si="14"/>
        <v>22.545</v>
      </c>
      <c r="M161" s="108">
        <f t="shared" si="15"/>
        <v>22.545</v>
      </c>
      <c r="N161" s="108"/>
      <c r="O161" s="109">
        <f t="shared" si="17"/>
        <v>4.008</v>
      </c>
      <c r="P161" s="109">
        <f t="shared" si="16"/>
        <v>0.501</v>
      </c>
      <c r="Q161" s="109">
        <f t="shared" si="18"/>
        <v>18.036</v>
      </c>
      <c r="R161" s="108"/>
      <c r="S161" s="108"/>
      <c r="T161" s="118"/>
    </row>
    <row r="162" s="87" customFormat="1" customHeight="1" spans="1:20">
      <c r="A162" s="101">
        <v>154</v>
      </c>
      <c r="B162" s="102" t="s">
        <v>28</v>
      </c>
      <c r="C162" s="103" t="s">
        <v>82</v>
      </c>
      <c r="D162" s="103" t="s">
        <v>560</v>
      </c>
      <c r="E162" s="103" t="s">
        <v>561</v>
      </c>
      <c r="F162" s="103" t="s">
        <v>562</v>
      </c>
      <c r="G162" s="103" t="s">
        <v>562</v>
      </c>
      <c r="H162" s="103" t="s">
        <v>563</v>
      </c>
      <c r="I162" s="106">
        <v>1.595</v>
      </c>
      <c r="J162" s="107" t="s">
        <v>34</v>
      </c>
      <c r="K162" s="106">
        <v>1.595</v>
      </c>
      <c r="L162" s="107">
        <f t="shared" si="14"/>
        <v>71.775</v>
      </c>
      <c r="M162" s="108">
        <f t="shared" si="15"/>
        <v>71.775</v>
      </c>
      <c r="N162" s="108"/>
      <c r="O162" s="109">
        <f t="shared" si="17"/>
        <v>12.76</v>
      </c>
      <c r="P162" s="109">
        <f t="shared" si="16"/>
        <v>1.595</v>
      </c>
      <c r="Q162" s="109">
        <f t="shared" si="18"/>
        <v>57.42</v>
      </c>
      <c r="R162" s="108"/>
      <c r="S162" s="108"/>
      <c r="T162" s="118"/>
    </row>
    <row r="163" s="87" customFormat="1" customHeight="1" spans="1:20">
      <c r="A163" s="101">
        <v>155</v>
      </c>
      <c r="B163" s="102" t="s">
        <v>28</v>
      </c>
      <c r="C163" s="103" t="s">
        <v>82</v>
      </c>
      <c r="D163" s="103" t="s">
        <v>564</v>
      </c>
      <c r="E163" s="103" t="s">
        <v>565</v>
      </c>
      <c r="F163" s="103" t="s">
        <v>566</v>
      </c>
      <c r="G163" s="103" t="s">
        <v>566</v>
      </c>
      <c r="H163" s="103" t="s">
        <v>567</v>
      </c>
      <c r="I163" s="125">
        <v>3.857</v>
      </c>
      <c r="J163" s="107" t="s">
        <v>34</v>
      </c>
      <c r="K163" s="125">
        <v>3.857</v>
      </c>
      <c r="L163" s="107">
        <f t="shared" si="14"/>
        <v>173.565</v>
      </c>
      <c r="M163" s="108">
        <f t="shared" si="15"/>
        <v>173.565</v>
      </c>
      <c r="N163" s="108"/>
      <c r="O163" s="109">
        <f t="shared" si="17"/>
        <v>30.856</v>
      </c>
      <c r="P163" s="109">
        <f t="shared" si="16"/>
        <v>3.857</v>
      </c>
      <c r="Q163" s="109">
        <f t="shared" si="18"/>
        <v>138.852</v>
      </c>
      <c r="R163" s="108"/>
      <c r="S163" s="108"/>
      <c r="T163" s="118"/>
    </row>
    <row r="164" s="87" customFormat="1" customHeight="1" spans="1:20">
      <c r="A164" s="121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8"/>
      <c r="N164" s="108"/>
      <c r="O164" s="108"/>
      <c r="P164" s="108"/>
      <c r="Q164" s="108"/>
      <c r="R164" s="108"/>
      <c r="S164" s="108"/>
      <c r="T164" s="118"/>
    </row>
    <row r="165" s="87" customFormat="1" customHeight="1" spans="1:20">
      <c r="A165" s="122"/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6"/>
      <c r="N165" s="126"/>
      <c r="O165" s="126"/>
      <c r="P165" s="126"/>
      <c r="Q165" s="126"/>
      <c r="R165" s="126"/>
      <c r="S165" s="126"/>
      <c r="T165" s="128"/>
    </row>
    <row r="166" s="87" customFormat="1" ht="47" customHeight="1" spans="1:18">
      <c r="A166" s="88"/>
      <c r="B166" s="88" t="s">
        <v>568</v>
      </c>
      <c r="C166" s="88"/>
      <c r="D166" s="88"/>
      <c r="E166" s="88"/>
      <c r="F166" s="88" t="s">
        <v>569</v>
      </c>
      <c r="G166" s="88"/>
      <c r="H166" s="88"/>
      <c r="I166" s="88" t="s">
        <v>570</v>
      </c>
      <c r="J166" s="88"/>
      <c r="K166" s="88"/>
      <c r="L166" s="127"/>
      <c r="M166" s="127" t="s">
        <v>571</v>
      </c>
      <c r="N166" s="127"/>
      <c r="O166" s="127"/>
      <c r="P166" s="127"/>
      <c r="Q166" s="127"/>
      <c r="R166" s="129"/>
    </row>
    <row r="167" s="87" customFormat="1" customHeight="1" spans="1:12">
      <c r="A167" s="88"/>
      <c r="B167" s="88" t="s">
        <v>572</v>
      </c>
      <c r="C167" s="88"/>
      <c r="D167" s="88"/>
      <c r="E167" s="88"/>
      <c r="F167" s="88"/>
      <c r="G167" s="88"/>
      <c r="H167" s="88"/>
      <c r="I167" s="88"/>
      <c r="J167" s="88"/>
      <c r="K167" s="88"/>
      <c r="L167" s="88"/>
    </row>
  </sheetData>
  <mergeCells count="28">
    <mergeCell ref="A1:B1"/>
    <mergeCell ref="A2:T2"/>
    <mergeCell ref="B4:F4"/>
    <mergeCell ref="G4:J4"/>
    <mergeCell ref="K4:L4"/>
    <mergeCell ref="M4:S4"/>
    <mergeCell ref="A8:G8"/>
    <mergeCell ref="M166:Q166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30"/>
  <sheetViews>
    <sheetView tabSelected="1" workbookViewId="0">
      <selection activeCell="X12" sqref="X12"/>
    </sheetView>
  </sheetViews>
  <sheetFormatPr defaultColWidth="8.8" defaultRowHeight="14.25"/>
  <cols>
    <col min="1" max="1" width="3.125" style="2" customWidth="1"/>
    <col min="2" max="2" width="11.625" style="2" customWidth="1"/>
    <col min="3" max="3" width="5.125" style="2" customWidth="1"/>
    <col min="4" max="4" width="5.2" style="2" customWidth="1"/>
    <col min="5" max="5" width="5.6" style="2" customWidth="1"/>
    <col min="6" max="6" width="14.6" style="2" customWidth="1"/>
    <col min="7" max="7" width="8.875" style="7" customWidth="1"/>
    <col min="8" max="8" width="6" style="2" customWidth="1"/>
    <col min="9" max="9" width="6.6" style="2" customWidth="1"/>
    <col min="10" max="10" width="5.6" style="2" customWidth="1"/>
    <col min="11" max="11" width="5.8" style="2" customWidth="1"/>
    <col min="12" max="12" width="6.1" style="2" customWidth="1"/>
    <col min="13" max="13" width="7.9" style="2" customWidth="1"/>
    <col min="14" max="14" width="6.4" style="2" customWidth="1"/>
    <col min="15" max="15" width="3.8" style="2" customWidth="1"/>
    <col min="16" max="16" width="7.3" style="2" customWidth="1"/>
    <col min="17" max="17" width="5.625" style="2" customWidth="1"/>
    <col min="18" max="18" width="4.1" style="2" customWidth="1"/>
    <col min="19" max="19" width="6.1" style="2" customWidth="1"/>
    <col min="20" max="20" width="6.5" style="2" customWidth="1"/>
    <col min="21" max="21" width="3.9" style="2" customWidth="1"/>
    <col min="22" max="22" width="6.8" style="2" customWidth="1"/>
    <col min="23" max="23" width="7.625" style="2" customWidth="1"/>
    <col min="24" max="24" width="5.375" style="2" customWidth="1"/>
    <col min="25" max="25" width="6.375" style="2" customWidth="1"/>
    <col min="26" max="28" width="3.9" style="2" customWidth="1"/>
    <col min="29" max="29" width="7.5" style="2" customWidth="1"/>
    <col min="30" max="30" width="5.88333333333333" style="2" customWidth="1"/>
    <col min="31" max="16384" width="8.8" style="2"/>
  </cols>
  <sheetData>
    <row r="1" s="1" customFormat="1" ht="18" customHeight="1" spans="1:256">
      <c r="A1" s="8" t="s">
        <v>0</v>
      </c>
      <c r="B1" s="8"/>
      <c r="C1" s="2"/>
      <c r="D1" s="2"/>
      <c r="E1" s="2"/>
      <c r="F1" s="2"/>
      <c r="G1" s="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="2" customFormat="1" ht="45.75" customHeight="1" spans="1:30">
      <c r="A2" s="9" t="s">
        <v>573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="3" customFormat="1" ht="21.75" customHeight="1" spans="1:30">
      <c r="A3" s="11"/>
      <c r="B3" s="11" t="s">
        <v>574</v>
      </c>
      <c r="C3" s="12" t="s">
        <v>575</v>
      </c>
      <c r="D3" s="12"/>
      <c r="E3" s="12"/>
      <c r="F3" s="12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="4" customFormat="1" ht="15" customHeight="1" spans="1:30">
      <c r="A4" s="13" t="s">
        <v>3</v>
      </c>
      <c r="B4" s="14" t="s">
        <v>13</v>
      </c>
      <c r="C4" s="15" t="s">
        <v>576</v>
      </c>
      <c r="D4" s="16"/>
      <c r="E4" s="17"/>
      <c r="F4" s="18" t="s">
        <v>5</v>
      </c>
      <c r="G4" s="19"/>
      <c r="H4" s="19"/>
      <c r="I4" s="19"/>
      <c r="J4" s="19"/>
      <c r="K4" s="62"/>
      <c r="L4" s="18" t="s">
        <v>577</v>
      </c>
      <c r="M4" s="19"/>
      <c r="N4" s="19"/>
      <c r="O4" s="19"/>
      <c r="P4" s="19"/>
      <c r="Q4" s="19"/>
      <c r="R4" s="19"/>
      <c r="S4" s="19"/>
      <c r="T4" s="19"/>
      <c r="U4" s="19"/>
      <c r="V4" s="62"/>
      <c r="W4" s="74" t="s">
        <v>7</v>
      </c>
      <c r="X4" s="75"/>
      <c r="Y4" s="75"/>
      <c r="Z4" s="75"/>
      <c r="AA4" s="75"/>
      <c r="AB4" s="75"/>
      <c r="AC4" s="78"/>
      <c r="AD4" s="79" t="s">
        <v>8</v>
      </c>
    </row>
    <row r="5" s="4" customFormat="1" ht="15" customHeight="1" spans="1:30">
      <c r="A5" s="20"/>
      <c r="B5" s="21"/>
      <c r="C5" s="22" t="s">
        <v>9</v>
      </c>
      <c r="D5" s="22" t="s">
        <v>10</v>
      </c>
      <c r="E5" s="21" t="s">
        <v>11</v>
      </c>
      <c r="F5" s="23" t="s">
        <v>17</v>
      </c>
      <c r="G5" s="23" t="s">
        <v>578</v>
      </c>
      <c r="H5" s="24" t="s">
        <v>579</v>
      </c>
      <c r="I5" s="63"/>
      <c r="J5" s="63"/>
      <c r="K5" s="64"/>
      <c r="L5" s="65" t="s">
        <v>20</v>
      </c>
      <c r="M5" s="66"/>
      <c r="N5" s="24" t="s">
        <v>580</v>
      </c>
      <c r="O5" s="63"/>
      <c r="P5" s="64"/>
      <c r="Q5" s="24" t="s">
        <v>581</v>
      </c>
      <c r="R5" s="63"/>
      <c r="S5" s="64"/>
      <c r="T5" s="65" t="s">
        <v>582</v>
      </c>
      <c r="U5" s="76"/>
      <c r="V5" s="66"/>
      <c r="W5" s="67" t="s">
        <v>20</v>
      </c>
      <c r="X5" s="24" t="s">
        <v>21</v>
      </c>
      <c r="Y5" s="24" t="s">
        <v>22</v>
      </c>
      <c r="Z5" s="67" t="s">
        <v>583</v>
      </c>
      <c r="AA5" s="67" t="s">
        <v>584</v>
      </c>
      <c r="AB5" s="23" t="s">
        <v>25</v>
      </c>
      <c r="AC5" s="67" t="s">
        <v>26</v>
      </c>
      <c r="AD5" s="80"/>
    </row>
    <row r="6" s="4" customFormat="1" ht="31.5" customHeight="1" spans="1:30">
      <c r="A6" s="20"/>
      <c r="B6" s="21"/>
      <c r="C6" s="25"/>
      <c r="D6" s="25"/>
      <c r="E6" s="21"/>
      <c r="F6" s="26"/>
      <c r="G6" s="26"/>
      <c r="H6" s="23" t="s">
        <v>585</v>
      </c>
      <c r="I6" s="23" t="s">
        <v>580</v>
      </c>
      <c r="J6" s="23" t="s">
        <v>581</v>
      </c>
      <c r="K6" s="23" t="s">
        <v>582</v>
      </c>
      <c r="L6" s="67" t="s">
        <v>586</v>
      </c>
      <c r="M6" s="67" t="s">
        <v>587</v>
      </c>
      <c r="N6" s="68" t="s">
        <v>586</v>
      </c>
      <c r="O6" s="67" t="s">
        <v>588</v>
      </c>
      <c r="P6" s="67" t="s">
        <v>589</v>
      </c>
      <c r="Q6" s="68" t="s">
        <v>590</v>
      </c>
      <c r="R6" s="67" t="s">
        <v>588</v>
      </c>
      <c r="S6" s="67" t="s">
        <v>589</v>
      </c>
      <c r="T6" s="68" t="s">
        <v>591</v>
      </c>
      <c r="U6" s="67" t="s">
        <v>588</v>
      </c>
      <c r="V6" s="67" t="s">
        <v>592</v>
      </c>
      <c r="W6" s="67"/>
      <c r="X6" s="67"/>
      <c r="Y6" s="67"/>
      <c r="Z6" s="67"/>
      <c r="AA6" s="67"/>
      <c r="AB6" s="26"/>
      <c r="AC6" s="67"/>
      <c r="AD6" s="80"/>
    </row>
    <row r="7" s="4" customFormat="1" spans="1:30">
      <c r="A7" s="27">
        <v>1</v>
      </c>
      <c r="B7" s="21">
        <v>2</v>
      </c>
      <c r="C7" s="27">
        <v>3</v>
      </c>
      <c r="D7" s="21">
        <v>4</v>
      </c>
      <c r="E7" s="21">
        <v>5</v>
      </c>
      <c r="F7" s="27">
        <v>6</v>
      </c>
      <c r="G7" s="27">
        <v>7</v>
      </c>
      <c r="H7" s="21">
        <v>8</v>
      </c>
      <c r="I7" s="27">
        <v>9</v>
      </c>
      <c r="J7" s="21">
        <v>10</v>
      </c>
      <c r="K7" s="27">
        <v>11</v>
      </c>
      <c r="L7" s="21">
        <v>12</v>
      </c>
      <c r="M7" s="27">
        <v>13</v>
      </c>
      <c r="N7" s="21">
        <v>14</v>
      </c>
      <c r="O7" s="27">
        <v>15</v>
      </c>
      <c r="P7" s="21">
        <v>16</v>
      </c>
      <c r="Q7" s="27">
        <v>17</v>
      </c>
      <c r="R7" s="21">
        <v>18</v>
      </c>
      <c r="S7" s="27">
        <v>19</v>
      </c>
      <c r="T7" s="21">
        <v>20</v>
      </c>
      <c r="U7" s="27">
        <v>21</v>
      </c>
      <c r="V7" s="21">
        <v>22</v>
      </c>
      <c r="W7" s="27">
        <v>23</v>
      </c>
      <c r="X7" s="21">
        <v>24</v>
      </c>
      <c r="Y7" s="27">
        <v>25</v>
      </c>
      <c r="Z7" s="21">
        <v>26</v>
      </c>
      <c r="AA7" s="27">
        <v>27</v>
      </c>
      <c r="AB7" s="21">
        <v>28</v>
      </c>
      <c r="AC7" s="27">
        <v>29</v>
      </c>
      <c r="AD7" s="81">
        <v>30</v>
      </c>
    </row>
    <row r="8" s="2" customFormat="1" ht="22.5" customHeight="1" spans="1:30">
      <c r="A8" s="28" t="s">
        <v>593</v>
      </c>
      <c r="B8" s="29"/>
      <c r="C8" s="29"/>
      <c r="D8" s="29"/>
      <c r="E8" s="30"/>
      <c r="F8" s="30"/>
      <c r="G8" s="29"/>
      <c r="H8" s="30"/>
      <c r="I8" s="30"/>
      <c r="J8" s="30"/>
      <c r="K8" s="30"/>
      <c r="L8" s="30"/>
      <c r="M8" s="30"/>
      <c r="N8" s="30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82"/>
    </row>
    <row r="9" s="5" customFormat="1" ht="25" customHeight="1" spans="1:30">
      <c r="A9" s="31" t="s">
        <v>594</v>
      </c>
      <c r="B9" s="31"/>
      <c r="C9" s="31"/>
      <c r="D9" s="31"/>
      <c r="E9" s="32"/>
      <c r="F9" s="33"/>
      <c r="G9" s="34"/>
      <c r="H9" s="33">
        <f t="shared" ref="H9:N9" si="0">SUM(H10:H19)</f>
        <v>57.475</v>
      </c>
      <c r="I9" s="33">
        <f t="shared" si="0"/>
        <v>19.703</v>
      </c>
      <c r="J9" s="33">
        <f t="shared" si="0"/>
        <v>1.297</v>
      </c>
      <c r="K9" s="33">
        <f t="shared" si="0"/>
        <v>32.975</v>
      </c>
      <c r="L9" s="33">
        <f t="shared" si="0"/>
        <v>53.23</v>
      </c>
      <c r="M9" s="33">
        <f t="shared" si="0"/>
        <v>2395.35</v>
      </c>
      <c r="N9" s="33">
        <f t="shared" si="0"/>
        <v>19.703</v>
      </c>
      <c r="O9" s="33"/>
      <c r="P9" s="33">
        <f t="shared" ref="P9:T9" si="1">SUM(P10:P19)</f>
        <v>886.635</v>
      </c>
      <c r="Q9" s="33">
        <f t="shared" si="1"/>
        <v>1.297</v>
      </c>
      <c r="R9" s="33"/>
      <c r="S9" s="33">
        <f t="shared" si="1"/>
        <v>58.365</v>
      </c>
      <c r="T9" s="33">
        <f t="shared" si="1"/>
        <v>32.23</v>
      </c>
      <c r="U9" s="33"/>
      <c r="V9" s="33">
        <f t="shared" ref="V9:AC9" si="2">SUM(V10:V19)</f>
        <v>1450.35</v>
      </c>
      <c r="W9" s="33">
        <f t="shared" si="2"/>
        <v>2395.35</v>
      </c>
      <c r="X9" s="33">
        <f t="shared" si="2"/>
        <v>532.3</v>
      </c>
      <c r="Y9" s="33">
        <f t="shared" si="2"/>
        <v>266.15</v>
      </c>
      <c r="Z9" s="33">
        <f t="shared" si="2"/>
        <v>0</v>
      </c>
      <c r="AA9" s="33">
        <f t="shared" si="2"/>
        <v>0</v>
      </c>
      <c r="AB9" s="33">
        <f t="shared" si="2"/>
        <v>0</v>
      </c>
      <c r="AC9" s="33">
        <f t="shared" si="2"/>
        <v>1596.9</v>
      </c>
      <c r="AD9" s="83"/>
    </row>
    <row r="10" s="6" customFormat="1" ht="25" customHeight="1" spans="1:30">
      <c r="A10" s="28">
        <v>1</v>
      </c>
      <c r="B10" s="35" t="s">
        <v>595</v>
      </c>
      <c r="C10" s="35" t="s">
        <v>28</v>
      </c>
      <c r="D10" s="36" t="s">
        <v>596</v>
      </c>
      <c r="E10" s="36" t="s">
        <v>597</v>
      </c>
      <c r="F10" s="30" t="s">
        <v>598</v>
      </c>
      <c r="G10" s="35" t="s">
        <v>599</v>
      </c>
      <c r="H10" s="30">
        <f t="shared" ref="H10:H18" si="3">I10+J10+K10</f>
        <v>19.703</v>
      </c>
      <c r="I10" s="53">
        <v>19.703</v>
      </c>
      <c r="J10" s="30"/>
      <c r="K10" s="30"/>
      <c r="L10" s="30">
        <f t="shared" ref="L10:L19" si="4">N10+Q10+T10</f>
        <v>19.703</v>
      </c>
      <c r="M10" s="30">
        <f t="shared" ref="M10:M19" si="5">P10+S10+V10</f>
        <v>886.635</v>
      </c>
      <c r="N10" s="53">
        <v>19.703</v>
      </c>
      <c r="O10" s="70">
        <v>4.5</v>
      </c>
      <c r="P10" s="70">
        <f>N10*45</f>
        <v>886.635</v>
      </c>
      <c r="Q10" s="70"/>
      <c r="R10" s="70"/>
      <c r="S10" s="70"/>
      <c r="T10" s="70"/>
      <c r="U10" s="70"/>
      <c r="V10" s="70"/>
      <c r="W10" s="70">
        <f t="shared" ref="W10:W19" si="6">X10+Y10+Z10+AA10+AB10+AC10</f>
        <v>886.635</v>
      </c>
      <c r="X10" s="70">
        <f t="shared" ref="X10:X19" si="7">L10*10</f>
        <v>197.03</v>
      </c>
      <c r="Y10" s="70">
        <f t="shared" ref="Y10:Y19" si="8">L10*5</f>
        <v>98.515</v>
      </c>
      <c r="Z10" s="70"/>
      <c r="AA10" s="70"/>
      <c r="AB10" s="70"/>
      <c r="AC10" s="70">
        <f t="shared" ref="AC10:AC19" si="9">L10*30</f>
        <v>591.09</v>
      </c>
      <c r="AD10" s="84"/>
    </row>
    <row r="11" s="6" customFormat="1" ht="25" customHeight="1" spans="1:30">
      <c r="A11" s="28">
        <v>2</v>
      </c>
      <c r="B11" s="37" t="s">
        <v>600</v>
      </c>
      <c r="C11" s="38" t="s">
        <v>28</v>
      </c>
      <c r="D11" s="39" t="s">
        <v>601</v>
      </c>
      <c r="E11" s="40" t="s">
        <v>399</v>
      </c>
      <c r="F11" s="30" t="s">
        <v>598</v>
      </c>
      <c r="G11" s="41" t="s">
        <v>602</v>
      </c>
      <c r="H11" s="30">
        <f t="shared" si="3"/>
        <v>1.297</v>
      </c>
      <c r="I11" s="30"/>
      <c r="J11" s="71">
        <v>1.297</v>
      </c>
      <c r="K11" s="30"/>
      <c r="L11" s="30">
        <f t="shared" si="4"/>
        <v>1.297</v>
      </c>
      <c r="M11" s="30">
        <f t="shared" si="5"/>
        <v>58.365</v>
      </c>
      <c r="N11" s="30"/>
      <c r="O11" s="70"/>
      <c r="P11" s="70"/>
      <c r="Q11" s="71">
        <v>1.297</v>
      </c>
      <c r="R11" s="70">
        <v>4.5</v>
      </c>
      <c r="S11" s="70">
        <f>Q11*45</f>
        <v>58.365</v>
      </c>
      <c r="T11" s="70"/>
      <c r="U11" s="70"/>
      <c r="V11" s="70"/>
      <c r="W11" s="70">
        <f t="shared" si="6"/>
        <v>58.365</v>
      </c>
      <c r="X11" s="70">
        <f t="shared" si="7"/>
        <v>12.97</v>
      </c>
      <c r="Y11" s="70">
        <f t="shared" si="8"/>
        <v>6.485</v>
      </c>
      <c r="Z11" s="70"/>
      <c r="AA11" s="70"/>
      <c r="AB11" s="70"/>
      <c r="AC11" s="70">
        <f t="shared" si="9"/>
        <v>38.91</v>
      </c>
      <c r="AD11" s="84"/>
    </row>
    <row r="12" s="6" customFormat="1" ht="25" customHeight="1" spans="1:30">
      <c r="A12" s="28">
        <v>3</v>
      </c>
      <c r="B12" s="35" t="s">
        <v>603</v>
      </c>
      <c r="C12" s="35" t="s">
        <v>28</v>
      </c>
      <c r="D12" s="42" t="s">
        <v>596</v>
      </c>
      <c r="E12" s="43" t="s">
        <v>604</v>
      </c>
      <c r="F12" s="30" t="s">
        <v>598</v>
      </c>
      <c r="G12" s="44" t="s">
        <v>605</v>
      </c>
      <c r="H12" s="30">
        <f t="shared" si="3"/>
        <v>3.745</v>
      </c>
      <c r="I12" s="30"/>
      <c r="J12" s="30"/>
      <c r="K12" s="72">
        <v>3.745</v>
      </c>
      <c r="L12" s="30">
        <f t="shared" si="4"/>
        <v>3</v>
      </c>
      <c r="M12" s="30">
        <f t="shared" si="5"/>
        <v>135</v>
      </c>
      <c r="N12" s="30"/>
      <c r="O12" s="70"/>
      <c r="P12" s="70"/>
      <c r="Q12" s="70"/>
      <c r="R12" s="70"/>
      <c r="S12" s="70"/>
      <c r="T12" s="72">
        <v>3</v>
      </c>
      <c r="U12" s="70">
        <v>4.5</v>
      </c>
      <c r="V12" s="70">
        <f t="shared" ref="V12:V19" si="10">T12*45</f>
        <v>135</v>
      </c>
      <c r="W12" s="70">
        <f t="shared" si="6"/>
        <v>135</v>
      </c>
      <c r="X12" s="70">
        <f t="shared" si="7"/>
        <v>30</v>
      </c>
      <c r="Y12" s="70">
        <f t="shared" si="8"/>
        <v>15</v>
      </c>
      <c r="Z12" s="70"/>
      <c r="AA12" s="70"/>
      <c r="AB12" s="70"/>
      <c r="AC12" s="70">
        <f t="shared" si="9"/>
        <v>90</v>
      </c>
      <c r="AD12" s="85" t="s">
        <v>606</v>
      </c>
    </row>
    <row r="13" s="6" customFormat="1" ht="25" customHeight="1" spans="1:30">
      <c r="A13" s="28">
        <v>4</v>
      </c>
      <c r="B13" s="45" t="s">
        <v>607</v>
      </c>
      <c r="C13" s="46" t="s">
        <v>28</v>
      </c>
      <c r="D13" s="47" t="s">
        <v>608</v>
      </c>
      <c r="E13" s="48" t="s">
        <v>609</v>
      </c>
      <c r="F13" s="30" t="s">
        <v>598</v>
      </c>
      <c r="G13" s="49" t="s">
        <v>610</v>
      </c>
      <c r="H13" s="30">
        <f t="shared" si="3"/>
        <v>1.784</v>
      </c>
      <c r="I13" s="30"/>
      <c r="J13" s="30"/>
      <c r="K13" s="72">
        <v>1.784</v>
      </c>
      <c r="L13" s="30">
        <f t="shared" si="4"/>
        <v>1.784</v>
      </c>
      <c r="M13" s="30">
        <f t="shared" si="5"/>
        <v>80.28</v>
      </c>
      <c r="N13" s="30"/>
      <c r="O13" s="70"/>
      <c r="P13" s="70"/>
      <c r="Q13" s="70"/>
      <c r="R13" s="70"/>
      <c r="S13" s="70"/>
      <c r="T13" s="72">
        <v>1.784</v>
      </c>
      <c r="U13" s="70">
        <v>4.5</v>
      </c>
      <c r="V13" s="70">
        <f t="shared" si="10"/>
        <v>80.28</v>
      </c>
      <c r="W13" s="70">
        <f t="shared" si="6"/>
        <v>80.28</v>
      </c>
      <c r="X13" s="70">
        <f t="shared" si="7"/>
        <v>17.84</v>
      </c>
      <c r="Y13" s="70">
        <f t="shared" si="8"/>
        <v>8.92</v>
      </c>
      <c r="Z13" s="70"/>
      <c r="AA13" s="70"/>
      <c r="AB13" s="70"/>
      <c r="AC13" s="70">
        <f t="shared" si="9"/>
        <v>53.52</v>
      </c>
      <c r="AD13" s="84"/>
    </row>
    <row r="14" s="6" customFormat="1" ht="25" customHeight="1" spans="1:30">
      <c r="A14" s="28">
        <v>5</v>
      </c>
      <c r="B14" s="40" t="s">
        <v>611</v>
      </c>
      <c r="C14" s="38" t="s">
        <v>28</v>
      </c>
      <c r="D14" s="39" t="s">
        <v>612</v>
      </c>
      <c r="E14" s="40" t="s">
        <v>613</v>
      </c>
      <c r="F14" s="30" t="s">
        <v>598</v>
      </c>
      <c r="G14" s="41" t="s">
        <v>614</v>
      </c>
      <c r="H14" s="30">
        <f t="shared" si="3"/>
        <v>7.044</v>
      </c>
      <c r="I14" s="30"/>
      <c r="J14" s="30"/>
      <c r="K14" s="71">
        <v>7.044</v>
      </c>
      <c r="L14" s="30">
        <f t="shared" si="4"/>
        <v>7.044</v>
      </c>
      <c r="M14" s="30">
        <f t="shared" si="5"/>
        <v>316.98</v>
      </c>
      <c r="N14" s="30"/>
      <c r="O14" s="70"/>
      <c r="P14" s="70"/>
      <c r="Q14" s="70"/>
      <c r="R14" s="70"/>
      <c r="S14" s="70"/>
      <c r="T14" s="71">
        <v>7.044</v>
      </c>
      <c r="U14" s="70">
        <v>4.5</v>
      </c>
      <c r="V14" s="70">
        <f t="shared" si="10"/>
        <v>316.98</v>
      </c>
      <c r="W14" s="70">
        <f t="shared" si="6"/>
        <v>316.98</v>
      </c>
      <c r="X14" s="70">
        <f t="shared" si="7"/>
        <v>70.44</v>
      </c>
      <c r="Y14" s="70">
        <f t="shared" si="8"/>
        <v>35.22</v>
      </c>
      <c r="Z14" s="70"/>
      <c r="AA14" s="70"/>
      <c r="AB14" s="70"/>
      <c r="AC14" s="70">
        <f t="shared" si="9"/>
        <v>211.32</v>
      </c>
      <c r="AD14" s="84"/>
    </row>
    <row r="15" s="6" customFormat="1" ht="25" customHeight="1" spans="1:30">
      <c r="A15" s="28">
        <v>6</v>
      </c>
      <c r="B15" s="45" t="s">
        <v>615</v>
      </c>
      <c r="C15" s="46" t="s">
        <v>28</v>
      </c>
      <c r="D15" s="47" t="s">
        <v>616</v>
      </c>
      <c r="E15" s="48" t="s">
        <v>617</v>
      </c>
      <c r="F15" s="30" t="s">
        <v>598</v>
      </c>
      <c r="G15" s="49" t="s">
        <v>618</v>
      </c>
      <c r="H15" s="30">
        <f t="shared" si="3"/>
        <v>1.612</v>
      </c>
      <c r="I15" s="30"/>
      <c r="J15" s="30"/>
      <c r="K15" s="72">
        <v>1.612</v>
      </c>
      <c r="L15" s="30">
        <f t="shared" si="4"/>
        <v>1.612</v>
      </c>
      <c r="M15" s="30">
        <f t="shared" si="5"/>
        <v>72.54</v>
      </c>
      <c r="N15" s="30"/>
      <c r="O15" s="70"/>
      <c r="P15" s="70"/>
      <c r="Q15" s="70"/>
      <c r="R15" s="70"/>
      <c r="S15" s="70"/>
      <c r="T15" s="72">
        <v>1.612</v>
      </c>
      <c r="U15" s="70">
        <v>4.5</v>
      </c>
      <c r="V15" s="70">
        <f t="shared" si="10"/>
        <v>72.54</v>
      </c>
      <c r="W15" s="70">
        <f t="shared" si="6"/>
        <v>72.54</v>
      </c>
      <c r="X15" s="70">
        <f t="shared" si="7"/>
        <v>16.12</v>
      </c>
      <c r="Y15" s="70">
        <f t="shared" si="8"/>
        <v>8.06</v>
      </c>
      <c r="Z15" s="70"/>
      <c r="AA15" s="70"/>
      <c r="AB15" s="70"/>
      <c r="AC15" s="70">
        <f t="shared" si="9"/>
        <v>48.36</v>
      </c>
      <c r="AD15" s="84"/>
    </row>
    <row r="16" s="6" customFormat="1" ht="25" customHeight="1" spans="1:30">
      <c r="A16" s="28">
        <v>7</v>
      </c>
      <c r="B16" s="45" t="s">
        <v>619</v>
      </c>
      <c r="C16" s="46" t="s">
        <v>28</v>
      </c>
      <c r="D16" s="47" t="s">
        <v>616</v>
      </c>
      <c r="E16" s="48" t="s">
        <v>620</v>
      </c>
      <c r="F16" s="30" t="s">
        <v>598</v>
      </c>
      <c r="G16" s="49" t="s">
        <v>621</v>
      </c>
      <c r="H16" s="30">
        <f t="shared" si="3"/>
        <v>3.353</v>
      </c>
      <c r="I16" s="30"/>
      <c r="J16" s="30"/>
      <c r="K16" s="72">
        <v>3.353</v>
      </c>
      <c r="L16" s="30">
        <f t="shared" si="4"/>
        <v>3.353</v>
      </c>
      <c r="M16" s="30">
        <f t="shared" si="5"/>
        <v>150.885</v>
      </c>
      <c r="N16" s="30"/>
      <c r="O16" s="70"/>
      <c r="P16" s="70"/>
      <c r="Q16" s="70"/>
      <c r="R16" s="70"/>
      <c r="S16" s="70"/>
      <c r="T16" s="72">
        <v>3.353</v>
      </c>
      <c r="U16" s="70">
        <v>4.5</v>
      </c>
      <c r="V16" s="70">
        <f t="shared" si="10"/>
        <v>150.885</v>
      </c>
      <c r="W16" s="70">
        <f t="shared" si="6"/>
        <v>150.885</v>
      </c>
      <c r="X16" s="70">
        <f t="shared" si="7"/>
        <v>33.53</v>
      </c>
      <c r="Y16" s="70">
        <f t="shared" si="8"/>
        <v>16.765</v>
      </c>
      <c r="Z16" s="70"/>
      <c r="AA16" s="70"/>
      <c r="AB16" s="70"/>
      <c r="AC16" s="70">
        <f t="shared" si="9"/>
        <v>100.59</v>
      </c>
      <c r="AD16" s="84"/>
    </row>
    <row r="17" s="6" customFormat="1" ht="25" customHeight="1" spans="1:30">
      <c r="A17" s="28">
        <v>8</v>
      </c>
      <c r="B17" s="48" t="s">
        <v>622</v>
      </c>
      <c r="C17" s="46" t="s">
        <v>28</v>
      </c>
      <c r="D17" s="47" t="s">
        <v>623</v>
      </c>
      <c r="E17" s="48" t="s">
        <v>624</v>
      </c>
      <c r="F17" s="30" t="s">
        <v>598</v>
      </c>
      <c r="G17" s="49" t="s">
        <v>625</v>
      </c>
      <c r="H17" s="30">
        <f t="shared" si="3"/>
        <v>6.736</v>
      </c>
      <c r="I17" s="30"/>
      <c r="J17" s="30"/>
      <c r="K17" s="72">
        <v>6.736</v>
      </c>
      <c r="L17" s="30">
        <f t="shared" si="4"/>
        <v>6.736</v>
      </c>
      <c r="M17" s="30">
        <f t="shared" si="5"/>
        <v>303.12</v>
      </c>
      <c r="N17" s="30"/>
      <c r="O17" s="70"/>
      <c r="P17" s="70"/>
      <c r="Q17" s="70"/>
      <c r="R17" s="70"/>
      <c r="S17" s="70"/>
      <c r="T17" s="72">
        <v>6.736</v>
      </c>
      <c r="U17" s="70">
        <v>4.5</v>
      </c>
      <c r="V17" s="70">
        <f t="shared" si="10"/>
        <v>303.12</v>
      </c>
      <c r="W17" s="70">
        <f t="shared" si="6"/>
        <v>303.12</v>
      </c>
      <c r="X17" s="70">
        <f t="shared" si="7"/>
        <v>67.36</v>
      </c>
      <c r="Y17" s="70">
        <f t="shared" si="8"/>
        <v>33.68</v>
      </c>
      <c r="Z17" s="70"/>
      <c r="AA17" s="70"/>
      <c r="AB17" s="70"/>
      <c r="AC17" s="70">
        <f t="shared" si="9"/>
        <v>202.08</v>
      </c>
      <c r="AD17" s="84"/>
    </row>
    <row r="18" s="6" customFormat="1" ht="25" customHeight="1" spans="1:30">
      <c r="A18" s="28">
        <v>9</v>
      </c>
      <c r="B18" s="48" t="s">
        <v>626</v>
      </c>
      <c r="C18" s="46" t="s">
        <v>28</v>
      </c>
      <c r="D18" s="47" t="s">
        <v>627</v>
      </c>
      <c r="E18" s="48" t="s">
        <v>628</v>
      </c>
      <c r="F18" s="30" t="s">
        <v>598</v>
      </c>
      <c r="G18" s="49" t="s">
        <v>629</v>
      </c>
      <c r="H18" s="30">
        <f t="shared" si="3"/>
        <v>5.455</v>
      </c>
      <c r="I18" s="30"/>
      <c r="J18" s="30"/>
      <c r="K18" s="72">
        <v>5.455</v>
      </c>
      <c r="L18" s="30">
        <f t="shared" si="4"/>
        <v>5.455</v>
      </c>
      <c r="M18" s="30">
        <f t="shared" si="5"/>
        <v>245.475</v>
      </c>
      <c r="N18" s="30"/>
      <c r="O18" s="70"/>
      <c r="P18" s="70"/>
      <c r="Q18" s="70"/>
      <c r="R18" s="70"/>
      <c r="S18" s="70"/>
      <c r="T18" s="72">
        <v>5.455</v>
      </c>
      <c r="U18" s="70">
        <v>4.5</v>
      </c>
      <c r="V18" s="70">
        <f t="shared" si="10"/>
        <v>245.475</v>
      </c>
      <c r="W18" s="70">
        <f t="shared" si="6"/>
        <v>245.475</v>
      </c>
      <c r="X18" s="70">
        <f t="shared" si="7"/>
        <v>54.55</v>
      </c>
      <c r="Y18" s="70">
        <f t="shared" si="8"/>
        <v>27.275</v>
      </c>
      <c r="Z18" s="70"/>
      <c r="AA18" s="70"/>
      <c r="AB18" s="70"/>
      <c r="AC18" s="70">
        <f t="shared" si="9"/>
        <v>163.65</v>
      </c>
      <c r="AD18" s="84"/>
    </row>
    <row r="19" s="6" customFormat="1" ht="25" customHeight="1" spans="1:30">
      <c r="A19" s="28">
        <v>10</v>
      </c>
      <c r="B19" s="45" t="s">
        <v>630</v>
      </c>
      <c r="C19" s="46" t="s">
        <v>28</v>
      </c>
      <c r="D19" s="47" t="s">
        <v>616</v>
      </c>
      <c r="E19" s="48" t="s">
        <v>616</v>
      </c>
      <c r="F19" s="30" t="s">
        <v>598</v>
      </c>
      <c r="G19" s="49" t="s">
        <v>631</v>
      </c>
      <c r="H19" s="30">
        <v>6.746</v>
      </c>
      <c r="I19" s="30"/>
      <c r="J19" s="30"/>
      <c r="K19" s="72">
        <v>3.246</v>
      </c>
      <c r="L19" s="30">
        <f t="shared" si="4"/>
        <v>3.246</v>
      </c>
      <c r="M19" s="30">
        <f t="shared" si="5"/>
        <v>146.07</v>
      </c>
      <c r="N19" s="30"/>
      <c r="O19" s="70"/>
      <c r="P19" s="70"/>
      <c r="Q19" s="70"/>
      <c r="R19" s="70"/>
      <c r="S19" s="70"/>
      <c r="T19" s="72">
        <v>3.246</v>
      </c>
      <c r="U19" s="70">
        <v>4.5</v>
      </c>
      <c r="V19" s="70">
        <f t="shared" si="10"/>
        <v>146.07</v>
      </c>
      <c r="W19" s="70">
        <f t="shared" si="6"/>
        <v>146.07</v>
      </c>
      <c r="X19" s="70">
        <f t="shared" si="7"/>
        <v>32.46</v>
      </c>
      <c r="Y19" s="70">
        <f t="shared" si="8"/>
        <v>16.23</v>
      </c>
      <c r="Z19" s="70"/>
      <c r="AA19" s="70"/>
      <c r="AB19" s="70"/>
      <c r="AC19" s="70">
        <f t="shared" si="9"/>
        <v>97.38</v>
      </c>
      <c r="AD19" s="84"/>
    </row>
    <row r="20" s="6" customFormat="1" ht="22.5" customHeight="1" spans="1:30">
      <c r="A20" s="28"/>
      <c r="B20" s="29"/>
      <c r="C20" s="29"/>
      <c r="D20" s="29"/>
      <c r="E20" s="30"/>
      <c r="F20" s="30"/>
      <c r="G20" s="29"/>
      <c r="H20" s="30"/>
      <c r="I20" s="30"/>
      <c r="J20" s="30"/>
      <c r="K20" s="30"/>
      <c r="L20" s="30"/>
      <c r="M20" s="30"/>
      <c r="N20" s="3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84"/>
    </row>
    <row r="21" s="2" customFormat="1" ht="22.5" customHeight="1" spans="1:30">
      <c r="A21" s="50" t="s">
        <v>632</v>
      </c>
      <c r="B21" s="50"/>
      <c r="C21" s="50"/>
      <c r="D21" s="50"/>
      <c r="E21" s="51"/>
      <c r="F21" s="30"/>
      <c r="G21" s="29"/>
      <c r="H21" s="30"/>
      <c r="I21" s="30"/>
      <c r="J21" s="30"/>
      <c r="K21" s="30"/>
      <c r="L21" s="30"/>
      <c r="M21" s="30"/>
      <c r="N21" s="30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82"/>
    </row>
    <row r="22" s="2" customFormat="1" ht="22.5" customHeight="1" spans="1:30">
      <c r="A22" s="52"/>
      <c r="B22" s="53"/>
      <c r="C22" s="53"/>
      <c r="D22" s="53"/>
      <c r="E22" s="30"/>
      <c r="F22" s="30"/>
      <c r="G22" s="29"/>
      <c r="H22" s="30"/>
      <c r="I22" s="30"/>
      <c r="J22" s="30"/>
      <c r="K22" s="30"/>
      <c r="L22" s="30"/>
      <c r="M22" s="30"/>
      <c r="N22" s="30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82"/>
    </row>
    <row r="23" s="2" customFormat="1" ht="22.5" customHeight="1" spans="1:30">
      <c r="A23" s="50" t="s">
        <v>633</v>
      </c>
      <c r="B23" s="50"/>
      <c r="C23" s="50"/>
      <c r="D23" s="50"/>
      <c r="E23" s="51"/>
      <c r="F23" s="30"/>
      <c r="G23" s="29"/>
      <c r="H23" s="30"/>
      <c r="I23" s="30"/>
      <c r="J23" s="30"/>
      <c r="K23" s="30"/>
      <c r="L23" s="30"/>
      <c r="M23" s="30"/>
      <c r="N23" s="30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82"/>
    </row>
    <row r="24" s="2" customFormat="1" ht="22.5" customHeight="1" spans="1:30">
      <c r="A24" s="52"/>
      <c r="B24" s="53"/>
      <c r="C24" s="53"/>
      <c r="D24" s="53"/>
      <c r="E24" s="30"/>
      <c r="F24" s="30"/>
      <c r="G24" s="29"/>
      <c r="H24" s="30"/>
      <c r="I24" s="30"/>
      <c r="J24" s="30"/>
      <c r="K24" s="30"/>
      <c r="L24" s="30"/>
      <c r="M24" s="30"/>
      <c r="N24" s="30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82"/>
    </row>
    <row r="25" s="2" customFormat="1" ht="22.5" customHeight="1" spans="1:30">
      <c r="A25" s="54"/>
      <c r="B25" s="53"/>
      <c r="C25" s="53"/>
      <c r="D25" s="53"/>
      <c r="E25" s="30"/>
      <c r="F25" s="30"/>
      <c r="G25" s="29"/>
      <c r="H25" s="30"/>
      <c r="I25" s="30"/>
      <c r="J25" s="30"/>
      <c r="K25" s="30"/>
      <c r="L25" s="30"/>
      <c r="M25" s="30"/>
      <c r="N25" s="30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82"/>
    </row>
    <row r="26" s="2" customFormat="1" ht="22.5" customHeight="1" spans="1:30">
      <c r="A26" s="50" t="s">
        <v>634</v>
      </c>
      <c r="B26" s="50"/>
      <c r="C26" s="50"/>
      <c r="D26" s="50"/>
      <c r="E26" s="51"/>
      <c r="F26" s="30"/>
      <c r="G26" s="29"/>
      <c r="H26" s="30"/>
      <c r="I26" s="30"/>
      <c r="J26" s="30"/>
      <c r="K26" s="30"/>
      <c r="L26" s="30"/>
      <c r="M26" s="30"/>
      <c r="N26" s="30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82"/>
    </row>
    <row r="27" s="2" customFormat="1" ht="22.5" customHeight="1" spans="1:30">
      <c r="A27" s="55"/>
      <c r="B27" s="30"/>
      <c r="C27" s="30"/>
      <c r="D27" s="30"/>
      <c r="E27" s="30"/>
      <c r="F27" s="30"/>
      <c r="G27" s="29"/>
      <c r="H27" s="30"/>
      <c r="I27" s="30"/>
      <c r="J27" s="30"/>
      <c r="K27" s="30"/>
      <c r="L27" s="30"/>
      <c r="M27" s="30"/>
      <c r="N27" s="30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82"/>
    </row>
    <row r="28" s="2" customFormat="1" ht="22.5" customHeight="1" spans="1:30">
      <c r="A28" s="56"/>
      <c r="B28" s="57"/>
      <c r="C28" s="57"/>
      <c r="D28" s="57"/>
      <c r="E28" s="57"/>
      <c r="F28" s="57"/>
      <c r="G28" s="58"/>
      <c r="H28" s="57"/>
      <c r="I28" s="57"/>
      <c r="J28" s="57"/>
      <c r="K28" s="57"/>
      <c r="L28" s="57"/>
      <c r="M28" s="57"/>
      <c r="N28" s="57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86"/>
    </row>
    <row r="29" s="2" customFormat="1" ht="35" customHeight="1" spans="1:28">
      <c r="A29" s="59"/>
      <c r="B29" s="59" t="s">
        <v>568</v>
      </c>
      <c r="C29" s="59"/>
      <c r="D29" s="59"/>
      <c r="E29" s="59"/>
      <c r="F29" s="60"/>
      <c r="G29" s="60"/>
      <c r="H29" s="59"/>
      <c r="I29" s="59"/>
      <c r="J29" s="59"/>
      <c r="K29" s="60" t="s">
        <v>569</v>
      </c>
      <c r="L29" s="59"/>
      <c r="M29" s="60"/>
      <c r="N29" s="60"/>
      <c r="O29" s="60"/>
      <c r="P29" s="60"/>
      <c r="Q29" s="2"/>
      <c r="R29" s="60" t="s">
        <v>635</v>
      </c>
      <c r="S29" s="60"/>
      <c r="T29" s="60"/>
      <c r="U29" s="2"/>
      <c r="V29" s="2"/>
      <c r="W29" s="77" t="s">
        <v>571</v>
      </c>
      <c r="X29" s="77"/>
      <c r="Y29" s="77"/>
      <c r="Z29" s="77"/>
      <c r="AA29" s="77"/>
      <c r="AB29" s="60"/>
    </row>
    <row r="30" s="2" customFormat="1" ht="19" customHeight="1" spans="1:14">
      <c r="A30" s="59"/>
      <c r="B30" s="59" t="s">
        <v>572</v>
      </c>
      <c r="C30" s="59"/>
      <c r="D30" s="59"/>
      <c r="E30" s="59"/>
      <c r="F30" s="59"/>
      <c r="G30" s="61"/>
      <c r="H30" s="59"/>
      <c r="I30" s="59"/>
      <c r="J30" s="59"/>
      <c r="K30" s="59"/>
      <c r="L30" s="59"/>
      <c r="M30" s="59"/>
      <c r="N30" s="59"/>
    </row>
  </sheetData>
  <mergeCells count="34">
    <mergeCell ref="A1:B1"/>
    <mergeCell ref="A2:AD2"/>
    <mergeCell ref="C4:E4"/>
    <mergeCell ref="F4:K4"/>
    <mergeCell ref="L4:V4"/>
    <mergeCell ref="W4:AC4"/>
    <mergeCell ref="H5:K5"/>
    <mergeCell ref="L5:M5"/>
    <mergeCell ref="N5:P5"/>
    <mergeCell ref="Q5:S5"/>
    <mergeCell ref="T5:V5"/>
    <mergeCell ref="A8:C8"/>
    <mergeCell ref="A9:E9"/>
    <mergeCell ref="A21:E21"/>
    <mergeCell ref="A23:E23"/>
    <mergeCell ref="A26:E26"/>
    <mergeCell ref="M29:O29"/>
    <mergeCell ref="R29:T29"/>
    <mergeCell ref="W29:AA29"/>
    <mergeCell ref="A4:A6"/>
    <mergeCell ref="B4:B6"/>
    <mergeCell ref="C5:C6"/>
    <mergeCell ref="D5:D6"/>
    <mergeCell ref="E5:E6"/>
    <mergeCell ref="F5:F6"/>
    <mergeCell ref="G5:G6"/>
    <mergeCell ref="W5:W6"/>
    <mergeCell ref="X5:X6"/>
    <mergeCell ref="Y5:Y6"/>
    <mergeCell ref="Z5:Z6"/>
    <mergeCell ref="AA5:AA6"/>
    <mergeCell ref="AB5:AB6"/>
    <mergeCell ref="AC5:AC6"/>
    <mergeCell ref="AD4:AD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自然村</vt:lpstr>
      <vt:lpstr>窄路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※━═☆xzxz</cp:lastModifiedBy>
  <dcterms:created xsi:type="dcterms:W3CDTF">2019-11-18T00:33:50Z</dcterms:created>
  <dcterms:modified xsi:type="dcterms:W3CDTF">2019-11-18T00:43:01Z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